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1185" yWindow="1245" windowWidth="12195" windowHeight="10080" tabRatio="368"/>
  </bookViews>
  <sheets>
    <sheet name="Приложение 1 - отчуждение" sheetId="1" r:id="rId1"/>
  </sheets>
  <definedNames>
    <definedName name="_xlnm.Print_Titles" localSheetId="0">'Приложение 1 - отчуждение'!$6:$9</definedName>
  </definedNames>
  <calcPr calcId="145621"/>
</workbook>
</file>

<file path=xl/calcChain.xml><?xml version="1.0" encoding="utf-8"?>
<calcChain xmlns="http://schemas.openxmlformats.org/spreadsheetml/2006/main">
  <c r="Z16" i="1" l="1"/>
  <c r="AA16" i="1"/>
  <c r="Z13" i="1"/>
  <c r="Z12" i="1"/>
  <c r="Z11" i="1"/>
  <c r="H10" i="1" l="1"/>
  <c r="AG30" i="1"/>
  <c r="AG29" i="1"/>
  <c r="AG13" i="1" l="1"/>
  <c r="AC10" i="1"/>
  <c r="AG12" i="1"/>
  <c r="AG11" i="1"/>
  <c r="AG10" i="1" s="1"/>
  <c r="AG26" i="1" l="1"/>
  <c r="AG25" i="1"/>
  <c r="AG24" i="1"/>
  <c r="AG23" i="1"/>
  <c r="AG22" i="1"/>
  <c r="AE10" i="1" l="1"/>
  <c r="AF10" i="1"/>
  <c r="O29" i="1" l="1"/>
  <c r="AA10" i="1" l="1"/>
  <c r="AA34" i="1" s="1"/>
  <c r="Z10" i="1"/>
  <c r="N10" i="1"/>
  <c r="N34" i="1" s="1"/>
  <c r="M10" i="1"/>
  <c r="L10" i="1"/>
  <c r="O13" i="1"/>
  <c r="O12" i="1"/>
  <c r="O11" i="1"/>
  <c r="O10" i="1" l="1"/>
  <c r="AG20" i="1" l="1"/>
  <c r="O28" i="1" l="1"/>
  <c r="O27" i="1"/>
  <c r="AA31" i="1" l="1"/>
  <c r="Z31" i="1"/>
  <c r="V31" i="1"/>
  <c r="U31" i="1"/>
  <c r="U34" i="1" s="1"/>
  <c r="U40" i="1" s="1"/>
  <c r="O31" i="1"/>
  <c r="N31" i="1"/>
  <c r="M31" i="1"/>
  <c r="L31" i="1"/>
  <c r="J31" i="1"/>
  <c r="J39" i="1" s="1"/>
  <c r="H31" i="1"/>
  <c r="H39" i="1" s="1"/>
  <c r="O30" i="1"/>
  <c r="AF34" i="1" l="1"/>
  <c r="AE16" i="1"/>
  <c r="AE34" i="1" s="1"/>
  <c r="AD16" i="1"/>
  <c r="AD34" i="1" s="1"/>
  <c r="AC16" i="1"/>
  <c r="AC34" i="1" s="1"/>
  <c r="AG19" i="1"/>
  <c r="AG18" i="1"/>
  <c r="AG17" i="1"/>
  <c r="AG16" i="1" l="1"/>
  <c r="AG34" i="1" s="1"/>
  <c r="L20" i="1"/>
  <c r="L14" i="1"/>
  <c r="AG40" i="1" l="1"/>
  <c r="AA40" i="1"/>
  <c r="O14" i="1" l="1"/>
  <c r="V16" i="1" l="1"/>
  <c r="U16" i="1"/>
  <c r="Z34" i="1" l="1"/>
  <c r="Z40" i="1" s="1"/>
  <c r="O16" i="1"/>
  <c r="O34" i="1" s="1"/>
  <c r="M16" i="1"/>
  <c r="M34" i="1" s="1"/>
  <c r="N16" i="1"/>
  <c r="L16" i="1"/>
  <c r="L34" i="1" s="1"/>
  <c r="J16" i="1"/>
  <c r="H16" i="1"/>
  <c r="H34" i="1" s="1"/>
  <c r="J34" i="1" l="1"/>
  <c r="J40" i="1" s="1"/>
  <c r="AE39" i="1"/>
  <c r="AE40" i="1" s="1"/>
  <c r="N39" i="1" l="1"/>
  <c r="M39" i="1"/>
  <c r="M40" i="1" s="1"/>
  <c r="L39" i="1"/>
  <c r="L40" i="1" s="1"/>
  <c r="N37" i="1"/>
  <c r="O39" i="1" l="1"/>
  <c r="O40" i="1" s="1"/>
  <c r="AD39" i="1" l="1"/>
  <c r="AC39" i="1"/>
  <c r="AC40" i="1" s="1"/>
  <c r="AD37" i="1"/>
  <c r="V39" i="1"/>
  <c r="U39" i="1"/>
  <c r="V37" i="1"/>
  <c r="H40" i="1"/>
</calcChain>
</file>

<file path=xl/sharedStrings.xml><?xml version="1.0" encoding="utf-8"?>
<sst xmlns="http://schemas.openxmlformats.org/spreadsheetml/2006/main" count="280" uniqueCount="194">
  <si>
    <t>Адрес (местоположение)</t>
  </si>
  <si>
    <t>Действие</t>
  </si>
  <si>
    <t>Расходы на содержание объекта</t>
  </si>
  <si>
    <t>Расходы на содержание объекта (все, кроме амортизации)</t>
  </si>
  <si>
    <t>Амортизация</t>
  </si>
  <si>
    <t>Стоимостные характеристики объекта на отчетную дату</t>
  </si>
  <si>
    <t xml:space="preserve">Название процедуры (аукцион, публичное предложение, продажа без объявления цены) </t>
  </si>
  <si>
    <t>Дата начала приема заявок</t>
  </si>
  <si>
    <t>Дата окончания приема заявок</t>
  </si>
  <si>
    <t>Дата завершения процедуры (дата подведения итогов продажи)</t>
  </si>
  <si>
    <t>Начальная цена продажи (без учета НДС)</t>
  </si>
  <si>
    <t>Расходы</t>
  </si>
  <si>
    <t>Доходы</t>
  </si>
  <si>
    <t>Информация о реализации действия в отношении актива</t>
  </si>
  <si>
    <t>Действие выполнено (да/нет)</t>
  </si>
  <si>
    <t>Срок реализации (квартал, год)</t>
  </si>
  <si>
    <t>Расходы, связанные с реализацией стратегии</t>
  </si>
  <si>
    <t>Реквизиты договора купли-продажи, безвозмездной передачи, приказа о ликвидации (списании)</t>
  </si>
  <si>
    <t>Объект продан по цене ниже остаточной стоимости (да/нет)</t>
  </si>
  <si>
    <t>№ п/п</t>
  </si>
  <si>
    <t>Всего по Обществу (количество):</t>
  </si>
  <si>
    <t>Завершено</t>
  </si>
  <si>
    <t>В процессе реализации</t>
  </si>
  <si>
    <t>В стадии подготовки к реализации</t>
  </si>
  <si>
    <t>Публичных предложений</t>
  </si>
  <si>
    <t>Продаж без объявления цены</t>
  </si>
  <si>
    <t>Дата списания объекта с баланса Общества</t>
  </si>
  <si>
    <t>Общие правила заполнения:</t>
  </si>
  <si>
    <t>Примечания к колонкам:</t>
  </si>
  <si>
    <t>Таблица заполняется без разбивки по кварталам нарастающим итогом</t>
  </si>
  <si>
    <t>тыс.руб.</t>
  </si>
  <si>
    <t>Прибыль / убыток от владения</t>
  </si>
  <si>
    <t>Фактический способ отчуждения (7)</t>
  </si>
  <si>
    <t>Дата отчета об оценке</t>
  </si>
  <si>
    <t>Цена отсечения, без учета НДС</t>
  </si>
  <si>
    <t xml:space="preserve">Выручка от реализации объекта (цена продажи / доход от ликвидации) без учета НДС </t>
  </si>
  <si>
    <t xml:space="preserve">
</t>
  </si>
  <si>
    <t>Прочие мероприятия по продаже / ликвидации / безвозмездной передаче проведенные за отчетный период</t>
  </si>
  <si>
    <t>Прочие мероприятия по продаже / ликвидации / безвозмездной передаче</t>
  </si>
  <si>
    <t>(6) Указываются реквизиты решения Совета директоров Общества, которым утвержден Бизнес-план. В случае, если на момент формирования отчета утвержденный Советом директоров Общества бизнес-план отсутствует / корректируется, данная информация отражается в данной ячейке в  шапке таблице</t>
  </si>
  <si>
    <t>Наименование объекта (1)</t>
  </si>
  <si>
    <t>Характеристики объекта</t>
  </si>
  <si>
    <t>(2) Указывается учетная стоимость на конец отчетного периода. В случае, если объект реализован в отчетном периоде, тогда его остаточная стоимость в данной колонке не указывается и отражается в колонке № 27</t>
  </si>
  <si>
    <t>Рыночная стоимость  (по отчету независимого оценщика), без учета НДС (3)</t>
  </si>
  <si>
    <t xml:space="preserve">(3) В случае если оценка по активу проводилась несколько раз, отражаются данные последнего из имеющихся отчетов об оценке. </t>
  </si>
  <si>
    <t>Доходы и расходы от содержания объекта (факт года, предшествующего отчетному периоду)</t>
  </si>
  <si>
    <t>Информация о проведённых мероприятиях по продаже/ликвидации/безвозмездной передаче за отчетный период (нарастающим итогом)</t>
  </si>
  <si>
    <t xml:space="preserve">Дата размещения извещений в СМИ </t>
  </si>
  <si>
    <t>Информация о ранее проведенных мероприятиях (за прошлые годы) по продаже/ликвидации/безвозмездной передаче</t>
  </si>
  <si>
    <t>Информация по проведенным конкурентным процедурам продажи актива (4)</t>
  </si>
  <si>
    <t xml:space="preserve">Информация о ранее проведенных конкурентных процедурах по продаже актива (5) </t>
  </si>
  <si>
    <t>(4) Отражается информация о проведенных за отчетный период конкурентных процедурах, в т.ч. завершенных и переходящих (начаты в предыдущем периоде, но дата окончания процедуры - отчетный период, начаты в отчетном периоде, но дата окончания процедуры - следующий отчетный период). Информация о процедурах, находящихся в стадии подготовки, указывается в колонке № 34</t>
  </si>
  <si>
    <t>(5) Отражается информация по продаже актива с указанием количества проведенных процедур по продаже, начальной цене, этапов ПП, цены отсечения.</t>
  </si>
  <si>
    <t>(7) Указывается фактический способ отчуждения актива (продажа, ликвидация, безвозмездная передача), а в случае продажи - фактический способ продажи (аукцион, публичное предложение, продажа без объявления цены, прямая продажа)</t>
  </si>
  <si>
    <t>Примечания</t>
  </si>
  <si>
    <t>В перечень объектов должны быть включены объекты действующего РНА с вариантом действия, направленным на отчуждение актива (продажа, ликвидация, безвозмездная передача) и объекты, исключенные из действующего РНА в процессе корректировок за отчетный период с аналогичными действиями, реализованные в отчетном периоде</t>
  </si>
  <si>
    <t>Выручка от использования актива</t>
  </si>
  <si>
    <t>В колонках 2,3,4,5,6 указываются данные соответствующие данным утвержденного Советом директоров реестра непрофильных активов</t>
  </si>
  <si>
    <t>Продажа</t>
  </si>
  <si>
    <t>Нет</t>
  </si>
  <si>
    <t>Республика Саха (Якутия), г. Ленск</t>
  </si>
  <si>
    <t>Инв. №</t>
  </si>
  <si>
    <t>инвентарный №</t>
  </si>
  <si>
    <t xml:space="preserve">Балансовая (остаточная) стоимость на момент отчуждения </t>
  </si>
  <si>
    <t>0</t>
  </si>
  <si>
    <t>(1) В колонке отражается наименование всех объектов, включенных в РНА (движимое / недвижимое имущество, финансовые вложения), с вариантом действия продажа/ликвидация/безвозмездная передача</t>
  </si>
  <si>
    <t>Муфта концевая ESS-145 C45</t>
  </si>
  <si>
    <t>Муфта концевая OHVT-145 CW-C21A-52-A2A (2 шт.)</t>
  </si>
  <si>
    <t xml:space="preserve">Муфта соединительная EHVS-145TWI (6 шт.) </t>
  </si>
  <si>
    <t>Инвентарный 
№ 00000018397</t>
  </si>
  <si>
    <t>Инвентарный 
№ 00000018399</t>
  </si>
  <si>
    <t>Инвентарный 
№ 00000018398</t>
  </si>
  <si>
    <t>Приморский край, 
г. Владивосток 
о. Русский</t>
  </si>
  <si>
    <t>Передвижная мобильная подстанция (ПМП 25МВА 110/10кВ)</t>
  </si>
  <si>
    <t>Камчатский край,
г.Петропавловск-Камчатский</t>
  </si>
  <si>
    <t>Иные</t>
  </si>
  <si>
    <t>Муфты концевые:</t>
  </si>
  <si>
    <t>Трасформаторы тока ТФМ-110УХЛ1 (демонтированы с ПС "Северная") - 6 шт.</t>
  </si>
  <si>
    <t>Трансформатор силовой трехфазный ТДТН-25000/220 кВ УХЛ 1 (з.н. 84-47825) (БУ с ПС при НПС-13)</t>
  </si>
  <si>
    <t>Трансформатор силовой трехфазный ТДТН-25000/220 кВ УХЛ 1 (з.н. 84-47826)(БУ с ПС при НПС-13)</t>
  </si>
  <si>
    <t>Трансформатор силовой трехфазный ТДТН-25000/220 кВ УХЛ 1 (з.н. 84-47957) (БУ с ПС при НПС-12)</t>
  </si>
  <si>
    <t>Трансформатор силовой трехфазный ТДТН-25000/220 кВ УХЛ 1 (з.н. 84-47958) (БУ с ПС при НПС-12)</t>
  </si>
  <si>
    <t>-</t>
  </si>
  <si>
    <t>Заводские номера: 7813, 7814, 7815, 7816, 7817, 7818</t>
  </si>
  <si>
    <t>ZCAZX4M0060013875
ZCAZX4M0060013873</t>
  </si>
  <si>
    <t>84-47825</t>
  </si>
  <si>
    <t>84-47826</t>
  </si>
  <si>
    <t>84-47957</t>
  </si>
  <si>
    <t>84-47958</t>
  </si>
  <si>
    <t>Амурская область,
г. Благовещенск</t>
  </si>
  <si>
    <t>аукцион</t>
  </si>
  <si>
    <t>В рамках исполнения договора от 30.12.2019 № ГС-99-55-2019, заключенного с ООО "ЛАИР", проведена оценка рыночной стоимости активов (на дату 30.12.2019).</t>
  </si>
  <si>
    <t>29а</t>
  </si>
  <si>
    <t>29б</t>
  </si>
  <si>
    <t>Размер налога на прибыль</t>
  </si>
  <si>
    <t>Финансовый результат</t>
  </si>
  <si>
    <t>продажа</t>
  </si>
  <si>
    <t xml:space="preserve">Аукцион на повышение по рыночной стоимости (88 694 553,60 руб. с НДС 20%) признан несостоявшимся в связи с отсутствием заявок (протокол от 27.10.2021 № СОМ13092100007).
Повторный аукцион со снижением цены продажи на 10% (79 825 098,24 руб. с НДС 20%) признан несостоявшимся в связи с отсутствием заявок (протокол от 10.01.2022 № СОМ22112100005).
18.02.2022 проведен повторный аукцион со снижением цены на 10% (70 955 642,88 руб. с НДС 20%, процедура № РАД-286644). Аукцион признан несостоявшимся в связи с отсутствием заявок (протокол от 31.03.2022, процедура № РАД 286644).
</t>
  </si>
  <si>
    <t xml:space="preserve">Осуществлены мероприятияпо диагностическому обследованию главного трансформатора и трансформатора собственных нужд ПМП, в результате которых Hitachi Energy 15.07.2022 подготовлен отчет 
№ TPES 220002;
В адрес ПАО "РусГидро" высказана заинтересованность ООО "УК ПОЛЮС" в данном имуществе (письмо от 19.08.2022 № 08-02/4551 );
06.09.2022 сопроводительным письмом № ДВЭУК-ГС-01-28.2-1209 в ООО "УК ПОЛЮС" направлены проект договора купли-продажи ПМП и проект договора аренды ПМП с последующим выкупом по истечению срока аренды (без указания стоимостей).
13.09.2022 с ООО "ЛАИР" заключен договор № ГС-99-162-2022 на оценку рыночной стоимости ПМП и рыночной арендной платы за пользование ПМП;
10.10.2022 в ООО "УК ПОЛЮС" направлена информация об актуализированной рыночной стоимости ПМП.
</t>
  </si>
  <si>
    <t>1 квартал 2023</t>
  </si>
  <si>
    <t>Прямая продажа филиал 
АО "ДРСК" "ПЭС"</t>
  </si>
  <si>
    <t>Автомобиль NISSAN PATROL белый (Е555КМ/125RUS)</t>
  </si>
  <si>
    <t>Приморский край, 
г. Владивосток, 
о. Русский, 
п. Аякс, 16, 
территория Мини-ТЭЦ «Центральная»</t>
  </si>
  <si>
    <t>2 квартал 2023</t>
  </si>
  <si>
    <t>JN1TANY62U0015595 Инвентарный 
№ 000000674</t>
  </si>
  <si>
    <t>В рамках исполнения договора от 12.12.2022 № 640-ОД/130/2022, заключенного с ООО "ЛАБРИУМ-КОНСАЛТИНГ", проведена оценка рыночной стоимости актива (на дату 12.12.2022).</t>
  </si>
  <si>
    <t xml:space="preserve">В рамках исполнения договора от 29.06.2021 № ГС-99-127-2021, заключенного с ООО "СТРЕМЛЕНИЕ", проведена оценка рыночной стоимости активов (на дату 29.06.2021);
01.09.2022 письмом № 01-132-10/6016 филиал АО "ДРСК" "ПЭС" сообщил о заинтересованности в приобретении данных активов, </t>
  </si>
  <si>
    <t>3 аукциона на повышение по рыночной стоимости признаны несостоявшимися в связи с отсутствием заявок (протоколы от 11.10.2021 № СОМ30082100001, № СОМ30082100002, № СОМ30082100003).
3 повторных аукциона со снижением цены продажи на 10% признаны несостоявшимися в связи с отсутствием заявок (протоколы от 07.12.2021 № СОМ25102100007, № СОМ25102100008, № СОМ25102100009).
24.02.2022 проведены 3 процедуры публичного предложения с ценой отсечения равной 70% первоначального предложения 
Публичное предложение признано несостоявшимся по причине отсутствия заявок (протокол от 11.04.2022 № СОМ24022200006).</t>
  </si>
  <si>
    <t xml:space="preserve">В рамках исполнения договора от 10.03.2022 № ГС-99-41-2022, заключенного с ООО «ЭсАрДжи-Консалтинг» («SRG-Consulting»), проведена оценка рыночной стоимости активов (на дату 10.06.2022).
</t>
  </si>
  <si>
    <t>4 квартал 2023</t>
  </si>
  <si>
    <t>17.06.2022 проведен аукцион (начальная цена 58 449 459,68 руб. с НДС 20%),процедура № РАД-298376. 
Аукцион признан несостоявшимся в связи с отсутствием заявок (протокол от 29.07.2022 № РАД-298376).
26.09.2022 проведен повторный аукцион (начальная цена 52 604 513,72 руб. с НДС 20%)
Аукцион признан несостоявшимся в связи с отсутствием заявок (протокол от 08.11.2022 № РАД-309311).</t>
  </si>
  <si>
    <t>17.06.2022 проведен аукцион ( начальная цена 59 171 057,94 руб. с НДС 20%) процедура № РАД-298377. 
Аукцион признан несостоявшимся в связи с отсутствием заявок (протокол от 29.07.2022 № РАД-298377).
26.09.2022  ппроведен повторный аукцион (начальная цена 53 253 952,15 руб. с НДС 20%).
Аукцион признан несостоявшимся в связи с отсутствием заявок (протокол от 08.11.2022 № РАД-309310).</t>
  </si>
  <si>
    <t>17.06.2022 проведен аукцион (начальная цена 68 024 478,48 руб. с НДС 20%), процедура № РАД-298375. 
Аукцион признан несостоявшимся в связи с отсутствием заявок (протокол от 29.07.2022 № РАД-298375).
26.09.2022 проведен повторный аукцион (начальная цена 61 222 030,63 руб. с НДС 20%).
Аукцион признан несостоявшимся в связи с отсутствием заявок (протокол от 08.11.2022 № РАД-309312).</t>
  </si>
  <si>
    <t>17.06.2022 проведен аукцион (начальная цена 68 864 286,86 руб. с НДС 20%), процедура № РАД-298397. 
Аукцион признан несостоявшимся в связи с отсутствием заявок (протокол от 29.07.2022 № РАД-298387).
26.09.2022 проведен повторный аукцион (начальная цена 61 977 858,18 руб. с НДС 20%), 
Аукцион признан несостоявшимся в связи с отсутствием заявок (протокол от 08.11.2022 № РАД-309313).</t>
  </si>
  <si>
    <t>Доходы и расходы от реализации действия с непрофильным активом, включенные в бизнес-плане Общества текущего года, утвержденный Советом директоров Общества (Протокол от 30.12.2022 № 47) (6)</t>
  </si>
  <si>
    <t>Итого (безвозмездная передача) - 0 объектов</t>
  </si>
  <si>
    <t>___________</t>
  </si>
  <si>
    <t>Таблица заполняется в тысячах рублей;  Стоимостные параметры должны быть заполнены по всем показателям без учета НДС (не менее двух знаков после запятой)</t>
  </si>
  <si>
    <t>2</t>
  </si>
  <si>
    <t>повторный аукцион (-10%)</t>
  </si>
  <si>
    <t xml:space="preserve">Аукционов: </t>
  </si>
  <si>
    <t>Руководитель группы управления имуществом</t>
  </si>
  <si>
    <t>юридического отдела</t>
  </si>
  <si>
    <t xml:space="preserve">           Зиновенко А.К.</t>
  </si>
  <si>
    <t>да</t>
  </si>
  <si>
    <t xml:space="preserve">
01.09.2022 письмом № 01-132-10/6016 филиал АО "ДРСК" "ПЭС" сообщил о заинтересованности в приобретении данных активов, в настоящее время определяется источник финансирования для осуществления закупки.
После завершения всех необходимых мероприятий по включению в ГКПЗ закупки на приобретение , дополнительному осмотру и диагностике муфт  Филиалом АО "ДРСК" "ПЭС"  в адрес АО "ДВЭУК ГС" 11.07.2023 был направлен подписанный со стороны ПЭС договор поставки. 
В настоящее время осуществлены все необходимые действия:
Стороными подписан договор поставки от 29.06.2023 № 23-516
Осуществлена оплата 25.07.2023
Имущество передано по акту приема-передачи 02.08.2023</t>
  </si>
  <si>
    <t>прямая продажа</t>
  </si>
  <si>
    <t>договор поставки от 29.06.2023 
№ 23-516</t>
  </si>
  <si>
    <t>Контейнерная  дизельэлектростанция</t>
  </si>
  <si>
    <t>Заводской № 837
Инв.№ 2041</t>
  </si>
  <si>
    <t>678790, Республика Саха (Якутия), 
г. Среднеколымск, ул. Петранкиных, д. 7</t>
  </si>
  <si>
    <t>В рамках исполнения договора от 10.03.2022 № ГС-99-41-2022, заключенного с ООО "ЭсАрДжи-Консалтинг", проведена оценка рыночной стоимости активов (на дату 10.03.2022)</t>
  </si>
  <si>
    <t>Контейнерная  дизельэлектростанция_2</t>
  </si>
  <si>
    <t>Заводской № 838
Инв.№ 2821</t>
  </si>
  <si>
    <t>Трансформатор силовой ТДН-10000/110/10 (демонтирован с ПС "Портовая")</t>
  </si>
  <si>
    <t>Заводской № 612</t>
  </si>
  <si>
    <t>Амурская область,
г. Благовещенск,
пер. Садовый, 17,
склад № 2</t>
  </si>
  <si>
    <t>Кабельная продукция:</t>
  </si>
  <si>
    <t>Приморский край,
г. Владивосток</t>
  </si>
  <si>
    <t>Кабель оптический ДПО -Н-08А 2(6)-1,5 кН</t>
  </si>
  <si>
    <t>Кабель оптический ОКЛК-01-6-24-10/125-0,36/0,22-3,5/18-7,0</t>
  </si>
  <si>
    <t xml:space="preserve"> </t>
  </si>
  <si>
    <t>Ликвидация</t>
  </si>
  <si>
    <t>2020 год:
Аукцион на повышение по рыночной стоимости признан несостоявшимся по причине отсутствия заявок (протокол от 08.04.2020 №СОМ26022000011);
Аукцион по цене на 10% ниже цены продажи на первоначальном аукционе признан несостоявшимся по причине отсутствия заявок (протокол от 05.06.2020 №СОМ20042000001);
2 публичных  предложения с ценой отсечения равной 70% рыночной стоимости признаны несостоявшимися по причине отсутствия заявок (протоколы от 10.08.2020 №СОМ29062000033 и от 22.12.2020 № СОМ17082000009)протоколы от 10.08.2020 №СОМ29062000034 и от 22.12.2020 № СОМ17082000012);
2021. год:
Публичное предложение с ценой отсечения равной 70% рыночной стоимости признано несостоявшимся по причине отсутствия заявок (протокол от 11.05.2021 № СОМ25032100002, № СОМ25032100003);
 Публичное предложение с ценой отсечения равной 60% рыночной стоимости признано несостоявшимся по причине отсутствия заявок (протокол от 30.06.2021 № СОМ 17052100007,№ СОМ 17052100008);
2 публичных  предложения с ценой отсечения равной 50% рыночной стоимости признаны несостоявшимися по причине отсутствия заявок (протоколы от 01.09.2021 № СОМ07072100004 и от 14.01.2022 № СОМ08092100012, № СОМ07072100006 и от 14.01.2022 № СОМ08092100013). 
2022 год
24.02.2022 на ЭТП Росэлторг опубликовано извещение о продаже НПА посредством публичного предложения с ценой отсечения равной 40% первоначального предложения, дата окончания подачи заявок 11.04.2022, дата процедуры 15.04.2022, дата подведения итогов 18.04.2022, процедура № COM24022200005,№ COM24022200004. 
Публичное предложение признано несостоявшимся по причине отсутствия заявок (протокол от 11.04.2022 № СОМ24022200004, № СОМ24022200005).</t>
  </si>
  <si>
    <t xml:space="preserve">В рамках исполнения договора от 30.12.2019 № ГС-99-55-2019, заключенного с ООО "ЛАИР", проведена оценка рыночной стоимости активов (на дату 30.12.2019) актуализация отчета 15.09.2020.
</t>
  </si>
  <si>
    <t>Итого (ликвидация) - 1 объектов</t>
  </si>
  <si>
    <t xml:space="preserve">02.02.2023 в адрес ООО «УК Полюс» направлено предложение о приобретении ПМП № ДВЭУК-ГС-01-28.2-129;
29.03.2023 в адрес ООО «УК Полюс»  направлено письмо № ДВЭУК-ГС-01-28.2-420   -извещение о проведении аукциона на повышение /
13.07.2023 № ДВЭУК-ГС-01-28.2-867
</t>
  </si>
  <si>
    <t>договор купли-продажи от 24.08.2023 № ГС-99-149-2023</t>
  </si>
  <si>
    <t>нет</t>
  </si>
  <si>
    <t>20.02.2023 на ЭТП АО «Российский аукционный дом» опубликовано извещение о продаже НПА посредством аукциона: начальная цена 1 551 600 руб.00 копеек с НДС 20%, дата окончания подачи заявок 10.04.2023, дата процедуры 12.04.2023, дата подведения итогов 14.04.2023, процедура № РАД -326207. 
03.04.2023 внесены изменений о продлении сроков подачи заявок. 
Дата и время окончания срока подачи заявок: 15.05. 2023. 15.05.2023 аукцион на повышение по рыночной стоимости (1 551 600 руб. с НДС 20%) признан несостоявшимся в связи с отсутствием заявок (протокол от 15.05.2023 № РАД -326207).
28.06.2023  на ЭТП АО «Российский аукционный дом» опубликовано извещение о продаже НПА посредством повторного аукциона со снижением на 10%: начальная цена 1 396 440,00 руб. с НДС 20%, дата окончания подачи заявок 09.08.2023, дата процедуры 14.08.2023, дата подведения итогов 16.08.2022, процедура № РАД-340332. 
08.08.2023 подана одна заявка по стоимости 1 401 т. руб.
Аукцион признан не состоявшимся ( процедура РАД-3400332, протокол от 17.08.2023), т.к. подана только одна заявка.
24.08.2023 заключен договр купли продажи имущества с единственным участником несостоявшегося аукциона - Родькиной Ю.В. № ГС-99-149-2023
Акт приема передачи  от 07.09.2023</t>
  </si>
  <si>
    <t xml:space="preserve"> Кабельная продукция является остатками, которые не были использованы при строительстве объектов саммита АТЭС-2012 .
В связи с присоединением в 2023 году АО «ДВЭУК-ГенерацияСети» к стандартам ПАО "Русгидро" реализацию актива целесообразно осуществлять в порядке, определенном положением «Планирование образования, накопление и реализация невостребованных товарно-материальных ценностей в подконтрольных организациях ПАО «РусГидро»
Решением Совета директоров АО "ДВЭУК-ГС" от 29.09.2023 (протокол от 02.10.2023 №57) о  внесении изменений в Реестр непрофильных активов и План мероприятий по реализации непрофильных активов АО «ДВЭУК-ГенерацияСети» на 4 квартал 2022 года - 2023 год  принято решение об исключении актива из РНА</t>
  </si>
  <si>
    <t xml:space="preserve">Электросетевой комплекс в Ленском районе </t>
  </si>
  <si>
    <t>1677 м</t>
  </si>
  <si>
    <t xml:space="preserve">Перезаводка существующих электрических сетей 110 кВ на ПС 220/110/6 кВ "Городская" </t>
  </si>
  <si>
    <t>Перезаводка ВЛ 10 кВ на ПС 220/110/10 кВ "Пеледуй"</t>
  </si>
  <si>
    <t xml:space="preserve">Перезаводка существующих электрических сетей 110 кВ на ПС 220/110/10 кВ "Пеледуй" </t>
  </si>
  <si>
    <t>314 м
 кадастровый № 14:14:050114:508</t>
  </si>
  <si>
    <t xml:space="preserve"> 1115 м
кадастровый № 14:14:030014:1102</t>
  </si>
  <si>
    <t>248 м.
 кадастровый № 14:14:030014:1105</t>
  </si>
  <si>
    <t>Республика Саха (Якутия), Ленский район</t>
  </si>
  <si>
    <t xml:space="preserve">4 квартал 2023 
</t>
  </si>
  <si>
    <t>1.</t>
  </si>
  <si>
    <t>1.1</t>
  </si>
  <si>
    <t>1.2</t>
  </si>
  <si>
    <t>1.3</t>
  </si>
  <si>
    <t>3.1</t>
  </si>
  <si>
    <t>3.2</t>
  </si>
  <si>
    <t>3.3</t>
  </si>
  <si>
    <t>Мини ТЭЦ "Северная". Комплектная трансформаторная подстанция 2 КТПГ</t>
  </si>
  <si>
    <t xml:space="preserve">Приморский край, 
г. Владивосток 
о. Русский, 
п. Поспелово 17 </t>
  </si>
  <si>
    <t>Инвентарный 
№ 000001133
20.03.2012</t>
  </si>
  <si>
    <t>14.1.</t>
  </si>
  <si>
    <t>14.2.</t>
  </si>
  <si>
    <t>Итого (продажа) - 13 объектов</t>
  </si>
  <si>
    <t>ИТОГО (реализация) - 14 объектов</t>
  </si>
  <si>
    <t xml:space="preserve">Продажа
</t>
  </si>
  <si>
    <t>1 квартал 2024</t>
  </si>
  <si>
    <r>
      <t>В связи с тем, что по состоянию на 31.01.2023 ООО "УК ПОЛЮС" решение о приобретении актива не принято, в их адрес было направлено обращение с предложением высказать свою позицию сроком до 28.02.2023 (исходящее письмо от 02.02.2023 № ДВЭУК-ГС-01-28.2-129). До настоящего времени ответа на данное обращение в адрес Общества не поступало.
28.03.2023 на ЭТП АО «Российский аукционный дом» опубликовано извещение о продаже НПА посредством аукциона: начальная цена 75 960 000,00 руб. с НДС 20%, дата окончания подачи заявок 11.05.2023, дата процедуры 17.05.2023, дата подведения итогов 19.05.2023, процедура № РАД-329687. 
12.05.2023 аукцион на повышение по рыночной стоимости (75 960 000 руб. с НДС 20%) признан несостоявшимся в связи с отсутствием заявок (протокол от 12.05.2023 № РАД -329687).
28.06.2023  на ЭТП АО «Российский аукционный дом» опубликовано извещение о продаже НПА посредством повторного аукциона со снижением на 10 %: начальная цена 68 364 000,00 руб. с НДС 20%, дата окончания подачи заявок 09.08.2023, дата процедуры 14.08.2023, дата подведения итогов 16.08.2022, процедура № РАД-340333. 
13.07.2023 в адрес ООО "УК ПОЛЮС" направлено уведомление о повторном аукционе  № ДВЭУК-ГС-01-28.2-867</t>
    </r>
    <r>
      <rPr>
        <b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Продлен срок приема заявок до 13.09.2023.
18.09.2023 аукцион на повышение по рыночной стоимости (68 364 000 руб. с НДС 20%) признан несостоявшимся в связи с отсутствием заявок (протокол от 18.09.2023 № РАД- 340333.
АО "ДРСК" изучает техническое состояние актива (20.09.2023 направены все имеющиеся заключения по диагностике НПА, планируется совместный выезд), для дальнейшего возможного приобретения.</t>
    </r>
    <r>
      <rPr>
        <b/>
        <sz val="10"/>
        <rFont val="Times New Roman"/>
        <family val="1"/>
        <charset val="204"/>
      </rPr>
      <t xml:space="preserve">
Решением Совета директоров АО "ДВЭУК-ГС" от 29.09.2023 (протокол от 02.10.2023 №57) принято решение о внесении изменений в Реестр непрофильных активов и План мероприятий по реализации непрофильных активов АО «ДВЭУК-ГенерацияСети» на 4 квартал 2022 года - 2023 год. Непрофильный активв исключен из Плана реализации. 
2</t>
    </r>
    <r>
      <rPr>
        <sz val="10"/>
        <rFont val="Times New Roman"/>
        <family val="1"/>
        <charset val="204"/>
      </rPr>
      <t xml:space="preserve">4.10.2023 № 23/0869-К поступил запрос от ООО «Эйч Энерджи Трейд» о стоимости НПА.- 26.10.2023 Обществом предоставлена информация о рыночной стоимости актива согласно отчета.
</t>
    </r>
  </si>
  <si>
    <t>Договор купли-продажи имущества, расположенного на территории Амурской области, перехода (переуступки) права аренды на земельные участки от 15.11.2023 № 437</t>
  </si>
  <si>
    <t>Решением Совета директоров АО "ДВЭУК-ГС" от 29.09.2023 (протокол от 02.10.2023 №57) принято решение о внесении изменений в Реестр непрофильных активов и План мероприятий по реализации непрофильных активов АО «ДВЭУК-ГенерацияСети» на 4 квартал 2022 года - 2023 год. Установлен способ реализации актива «Прямая продажа в пользу компании Группы РусГидро» со сроком реализации «4 квартал 2023 года».
В соответствии с решением Правления ПАО "Русгидро" от 25.09.2023 
№ 1460пр непрофильный актив вошел в перечень имущества продаваемого АО "ДРСК". 
15.11.2023 заключен Договор купли-продажи имущества, расположенного на территории Амурской области, перехода (переуступки) права аренды на земельные участки № 437</t>
  </si>
  <si>
    <t>Решением Совета директоров АО "ДВЭУК-ГС" от 29.09.2023 (протокол от 02.10.2023 №57) принято решение о внесении изменений в Реестр непрофильных активов и План мероприятий по реализации непрофильных активов АО «ДВЭУК-ГенерацияСети» на 4 квартал 2022 года - 2023 год. Непрофильные активы перенесены из раздела «Сохранение» в раздел «Реализация», установлен способ реализации актива «Прямая продажа в пользу компании Группы РусГидро» со сроком реализации «4 квартал 2023 года».
В соответствии с решением Правления ПАО "Русгидро" от 25.09.2023 
№ 1460пр непрофильные активы вошли в перечень имущества продаваемого АО "ДРСК". 15.11.2023 заключен Договор купли-продажи имущества, расположенного на территории республики Саха (Якутия), перехода (переуступки) права аренды на земельные участки № 438. Переход права собственности зарегистрирован в ЕГРН  20.12.2023</t>
  </si>
  <si>
    <t>31.11.2023</t>
  </si>
  <si>
    <t>Договор купли-продажи имущества, расположенного на территории республики Саха (Якутия) , перехода (переуступки) права аренды на земельные участки от 15.11.2023 
№ 438.</t>
  </si>
  <si>
    <t xml:space="preserve">
 Решением Совета директоров АО "ДВЭУК-ГС" от 29.09.2023 (протокол от 02.10.2023 №57) принято решение о внесении изменений в Реестр непрофильных активов и План мероприятий по реализации непрофильных активов АО «ДВЭУК-ГенерацияСети» на 4 квартал 2022 года - 2023 год установлен способ реализации активов «Прямая продажа в пользу компании Группы РусГидро» со сроком реализации «4 квартал 2023 года».
В соответствии с решением Правления ПАО "Русгидро" от 25.09.2023 
№ 1460пр непрофильные активы вошли в перечень имущества продаваемого АО "ДРСК". 
 15.11.2023  заключен Договор купли-продажи имущества, расположенного на территории республики Саха (Якутия) , перехода (переуступки) права аренды на земельные участки № 438.</t>
  </si>
  <si>
    <t>Решением Совета директоров АО "ДВЭУК-ГС" от 29.09.2023 (протокол от 02.10.2023 №57) принято решение о внесении изменений в Реестр непрофильных активов и План мероприятий по реализации непрофильных активов АО «ДВЭУК-ГенерацияСети» на 4 квартал 2022 года - 2023 год установлен способ реализации актива «Прямая продажа в пользу компании Группы РусГидро» со сроком реализации «4 квартал 2023 года».
В соответствии с решением Правления ПАО "Русгидро" от 25.09.2023 № 1460пр непрофильный актив вошел в перечень имущества продаваемого АО "ДРСК". 
15.11.2023 заключен Договор купли-продажи имущества, расположенного на территории Амурской области, перехода (переуступки) права аренды на земельные участки № 437</t>
  </si>
  <si>
    <t xml:space="preserve">Балансовая (остаточная) стоимость объекта на отчетную дату  (31.12.2023) </t>
  </si>
  <si>
    <t>Имеется заинтересованность в данном имуществе у АО "Сахаэнерго". 
01.08.2022 между АО "Сахаэнерго" и АО "ДВЭУК-ГенерацияСети" заключен договор хранения (ДЭС перемещены на территорию АО "Сахаэнерго").
В связи с отстутсвием свободных денежных средств у АО "Сахаэнерго" приобретение планируется в 2025 году.
13.10.2023 в адрес АО "Сахаэнерго"  направлен проект договора аренды для расмотрения и дальнейшего согласования на совете директоров.
28.12.2023 состоится Совет директоров АО "Сахаэнерго" по одобрению сделки- договора аренды, начало действия - с 01.10.2023.</t>
  </si>
  <si>
    <t>Да</t>
  </si>
  <si>
    <t>Дата перехода / прекращения права собственности (8)</t>
  </si>
  <si>
    <t>№ 14:14:050114:508-14/049/2023-6
От 18.12.2023</t>
  </si>
  <si>
    <t>№ 14:14:030014:1105-14/049/2023-5
От 18.12.2023</t>
  </si>
  <si>
    <t>№ 14:14:030014:1102-14/049/2023-5
От 18.12.2023</t>
  </si>
  <si>
    <t>Отчет о работе с непрофильными активами, включенными в реестр непрофильных активов с вариантом действия, направленным на отчуждение актива (продажа, ликвидация, безвозмездная передача)за 12 месяцев 2023 год.</t>
  </si>
  <si>
    <t>Приложение № 1
к решению совета директоров 
АО «ДВЭУК-ГенерацияСети»
от «___» ____ 2024 г. 
(протокол от __.2024 № 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</si>
</sst>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000"/>
    <numFmt numFmtId="165" formatCode="#,##0.00_ ;[Red]\-#,##0.00\ "/>
  </numFmts>
  <fonts count="13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0" tint="-0.49998474074526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BEB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>
      <alignment horizontal="left"/>
    </xf>
    <xf numFmtId="0" fontId="11" fillId="0" borderId="0"/>
    <xf numFmtId="43" fontId="11" fillId="0" borderId="0" applyFont="0" applyFill="0" applyBorder="0" applyAlignment="0" applyProtection="0"/>
    <xf numFmtId="0" fontId="9" fillId="0" borderId="0"/>
  </cellStyleXfs>
  <cellXfs count="210">
    <xf numFmtId="0" fontId="0" fillId="0" borderId="0" xfId="0"/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 shrinkToFit="1"/>
    </xf>
    <xf numFmtId="3" fontId="2" fillId="2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shrinkToFit="1"/>
    </xf>
    <xf numFmtId="49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right" vertical="center"/>
    </xf>
    <xf numFmtId="49" fontId="1" fillId="5" borderId="1" xfId="0" applyNumberFormat="1" applyFont="1" applyFill="1" applyBorder="1" applyAlignment="1">
      <alignment horizontal="center" vertical="center" shrinkToFit="1"/>
    </xf>
    <xf numFmtId="4" fontId="1" fillId="5" borderId="1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 shrinkToFit="1"/>
    </xf>
    <xf numFmtId="0" fontId="2" fillId="2" borderId="1" xfId="0" applyNumberFormat="1" applyFont="1" applyFill="1" applyBorder="1" applyAlignment="1">
      <alignment horizontal="left" vertical="center" wrapText="1" shrinkToFi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Alignment="1">
      <alignment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shrinkToFit="1"/>
    </xf>
    <xf numFmtId="0" fontId="1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10" fillId="0" borderId="0" xfId="0" applyNumberFormat="1" applyFont="1"/>
    <xf numFmtId="0" fontId="12" fillId="0" borderId="0" xfId="0" applyFont="1" applyAlignment="1">
      <alignment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left" vertical="center" wrapText="1"/>
    </xf>
    <xf numFmtId="4" fontId="2" fillId="2" borderId="1" xfId="5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0" fontId="7" fillId="2" borderId="4" xfId="0" applyNumberFormat="1" applyFont="1" applyFill="1" applyBorder="1" applyAlignment="1">
      <alignment horizontal="center" vertical="center" wrapText="1"/>
    </xf>
    <xf numFmtId="40" fontId="2" fillId="0" borderId="1" xfId="3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40" fontId="2" fillId="0" borderId="4" xfId="0" applyNumberFormat="1" applyFont="1" applyFill="1" applyBorder="1" applyAlignment="1">
      <alignment horizontal="center" vertical="center" wrapText="1"/>
    </xf>
    <xf numFmtId="40" fontId="4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Fill="1" applyBorder="1" applyAlignment="1">
      <alignment horizontal="left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0" fontId="2" fillId="2" borderId="4" xfId="0" applyNumberFormat="1" applyFont="1" applyFill="1" applyBorder="1" applyAlignment="1">
      <alignment horizontal="center" vertical="center" wrapText="1"/>
    </xf>
    <xf numFmtId="40" fontId="2" fillId="2" borderId="7" xfId="0" applyNumberFormat="1" applyFont="1" applyFill="1" applyBorder="1" applyAlignment="1">
      <alignment horizontal="center" vertical="center" wrapText="1"/>
    </xf>
    <xf numFmtId="4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2" fillId="2" borderId="4" xfId="3" applyNumberFormat="1" applyFont="1" applyFill="1" applyBorder="1" applyAlignment="1">
      <alignment horizontal="center" vertical="center" wrapText="1"/>
    </xf>
    <xf numFmtId="49" fontId="2" fillId="2" borderId="7" xfId="3" applyNumberFormat="1" applyFont="1" applyFill="1" applyBorder="1" applyAlignment="1">
      <alignment horizontal="center" vertical="center" wrapText="1"/>
    </xf>
    <xf numFmtId="49" fontId="2" fillId="2" borderId="5" xfId="3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2 2" xfId="5"/>
    <cellStyle name="Обычный_Лист1" xfId="2"/>
    <cellStyle name="Обычный_свод старый" xfId="1"/>
    <cellStyle name="Финансовый 2" xfId="4"/>
  </cellStyles>
  <dxfs count="0"/>
  <tableStyles count="0" defaultTableStyle="TableStyleMedium2" defaultPivotStyle="PivotStyleLight16"/>
  <colors>
    <mruColors>
      <color rgb="FFE1E1FF"/>
      <color rgb="FF0000CC"/>
      <color rgb="FFEBEB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64"/>
  <sheetViews>
    <sheetView tabSelected="1" zoomScale="70" zoomScaleNormal="70" workbookViewId="0">
      <pane ySplit="9" topLeftCell="A10" activePane="bottomLeft" state="frozen"/>
      <selection activeCell="T1" sqref="T1"/>
      <selection pane="bottomLeft" activeCell="D6" sqref="D6:D8"/>
    </sheetView>
  </sheetViews>
  <sheetFormatPr defaultColWidth="9.140625" defaultRowHeight="12.75" outlineLevelCol="1" x14ac:dyDescent="0.25"/>
  <cols>
    <col min="1" max="1" width="8.42578125" style="12" customWidth="1"/>
    <col min="2" max="2" width="22.5703125" style="12" hidden="1" customWidth="1" outlineLevel="1"/>
    <col min="3" max="3" width="23.85546875" style="12" customWidth="1" collapsed="1"/>
    <col min="4" max="4" width="17.7109375" style="12" customWidth="1"/>
    <col min="5" max="5" width="18.5703125" style="12" customWidth="1"/>
    <col min="6" max="6" width="11.42578125" style="12" customWidth="1"/>
    <col min="7" max="7" width="14.42578125" style="12" customWidth="1"/>
    <col min="8" max="8" width="22.140625" style="45" customWidth="1"/>
    <col min="9" max="9" width="14.42578125" style="12" hidden="1" customWidth="1"/>
    <col min="10" max="10" width="15.140625" style="12" customWidth="1"/>
    <col min="11" max="11" width="12.7109375" style="12" customWidth="1"/>
    <col min="12" max="12" width="14.85546875" style="12" customWidth="1"/>
    <col min="13" max="13" width="14.140625" style="12" customWidth="1"/>
    <col min="14" max="14" width="14.7109375" style="12" customWidth="1"/>
    <col min="15" max="15" width="12.85546875" style="12" customWidth="1"/>
    <col min="16" max="16" width="14.42578125" style="12" customWidth="1"/>
    <col min="17" max="17" width="13.5703125" style="12" customWidth="1"/>
    <col min="18" max="22" width="12.28515625" style="12" customWidth="1"/>
    <col min="23" max="23" width="23.42578125" style="12" customWidth="1"/>
    <col min="24" max="24" width="68.5703125" style="12" customWidth="1"/>
    <col min="25" max="25" width="46" style="12" customWidth="1"/>
    <col min="26" max="26" width="16.28515625" style="12" customWidth="1"/>
    <col min="27" max="27" width="13.140625" style="12" customWidth="1"/>
    <col min="28" max="28" width="11.5703125" style="12" customWidth="1"/>
    <col min="29" max="29" width="13" style="12" customWidth="1"/>
    <col min="30" max="30" width="9" style="12" customWidth="1"/>
    <col min="31" max="31" width="13.7109375" style="12" customWidth="1"/>
    <col min="32" max="32" width="11.42578125" style="12" customWidth="1"/>
    <col min="33" max="33" width="13.140625" style="12" customWidth="1"/>
    <col min="34" max="34" width="13.7109375" style="12" customWidth="1"/>
    <col min="35" max="35" width="16.42578125" style="12" customWidth="1"/>
    <col min="36" max="36" width="10.7109375" style="12" customWidth="1"/>
    <col min="37" max="37" width="16.7109375" style="12" customWidth="1"/>
    <col min="38" max="38" width="12.28515625" style="12" customWidth="1"/>
    <col min="39" max="39" width="64.140625" style="12" customWidth="1"/>
    <col min="40" max="16384" width="9.140625" style="12"/>
  </cols>
  <sheetData>
    <row r="1" spans="1:40" ht="66.75" customHeight="1" x14ac:dyDescent="0.25">
      <c r="X1" s="35"/>
      <c r="Y1" s="35"/>
      <c r="AC1" s="35"/>
      <c r="AM1" s="49" t="s">
        <v>193</v>
      </c>
    </row>
    <row r="2" spans="1:40" ht="12.75" customHeight="1" x14ac:dyDescent="0.25">
      <c r="G2" s="35"/>
      <c r="H2" s="56"/>
      <c r="AB2" s="35"/>
      <c r="AC2" s="35"/>
      <c r="AM2" s="48"/>
    </row>
    <row r="3" spans="1:40" ht="40.5" customHeight="1" x14ac:dyDescent="0.25">
      <c r="A3" s="192" t="s">
        <v>192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</row>
    <row r="5" spans="1:40" x14ac:dyDescent="0.25">
      <c r="AM5" s="13" t="s">
        <v>30</v>
      </c>
    </row>
    <row r="6" spans="1:40" s="14" customFormat="1" ht="54.75" customHeight="1" x14ac:dyDescent="0.25">
      <c r="A6" s="201" t="s">
        <v>19</v>
      </c>
      <c r="B6" s="197" t="s">
        <v>62</v>
      </c>
      <c r="C6" s="180" t="s">
        <v>40</v>
      </c>
      <c r="D6" s="180" t="s">
        <v>41</v>
      </c>
      <c r="E6" s="180" t="s">
        <v>0</v>
      </c>
      <c r="F6" s="180" t="s">
        <v>1</v>
      </c>
      <c r="G6" s="180" t="s">
        <v>15</v>
      </c>
      <c r="H6" s="188" t="s">
        <v>5</v>
      </c>
      <c r="I6" s="188"/>
      <c r="J6" s="189"/>
      <c r="K6" s="189"/>
      <c r="L6" s="183" t="s">
        <v>45</v>
      </c>
      <c r="M6" s="186"/>
      <c r="N6" s="186"/>
      <c r="O6" s="187"/>
      <c r="P6" s="183" t="s">
        <v>46</v>
      </c>
      <c r="Q6" s="184"/>
      <c r="R6" s="184"/>
      <c r="S6" s="184"/>
      <c r="T6" s="184"/>
      <c r="U6" s="184"/>
      <c r="V6" s="184"/>
      <c r="W6" s="185"/>
      <c r="X6" s="188" t="s">
        <v>48</v>
      </c>
      <c r="Y6" s="189"/>
      <c r="Z6" s="188" t="s">
        <v>114</v>
      </c>
      <c r="AA6" s="189"/>
      <c r="AB6" s="183" t="s">
        <v>13</v>
      </c>
      <c r="AC6" s="195"/>
      <c r="AD6" s="195"/>
      <c r="AE6" s="195"/>
      <c r="AF6" s="195"/>
      <c r="AG6" s="195"/>
      <c r="AH6" s="195"/>
      <c r="AI6" s="184"/>
      <c r="AJ6" s="184"/>
      <c r="AK6" s="184"/>
      <c r="AL6" s="185"/>
      <c r="AM6" s="188" t="s">
        <v>54</v>
      </c>
    </row>
    <row r="7" spans="1:40" s="14" customFormat="1" ht="70.5" customHeight="1" x14ac:dyDescent="0.25">
      <c r="A7" s="196"/>
      <c r="B7" s="198"/>
      <c r="C7" s="181"/>
      <c r="D7" s="181"/>
      <c r="E7" s="181"/>
      <c r="F7" s="181"/>
      <c r="G7" s="181"/>
      <c r="H7" s="189"/>
      <c r="I7" s="189"/>
      <c r="J7" s="189"/>
      <c r="K7" s="189"/>
      <c r="L7" s="188" t="s">
        <v>2</v>
      </c>
      <c r="M7" s="189"/>
      <c r="N7" s="180" t="s">
        <v>56</v>
      </c>
      <c r="O7" s="188" t="s">
        <v>31</v>
      </c>
      <c r="P7" s="183" t="s">
        <v>49</v>
      </c>
      <c r="Q7" s="184"/>
      <c r="R7" s="184"/>
      <c r="S7" s="184"/>
      <c r="T7" s="184"/>
      <c r="U7" s="184"/>
      <c r="V7" s="185"/>
      <c r="W7" s="188" t="s">
        <v>37</v>
      </c>
      <c r="X7" s="188" t="s">
        <v>50</v>
      </c>
      <c r="Y7" s="188" t="s">
        <v>38</v>
      </c>
      <c r="Z7" s="189"/>
      <c r="AA7" s="189"/>
      <c r="AB7" s="180" t="s">
        <v>14</v>
      </c>
      <c r="AC7" s="200" t="s">
        <v>16</v>
      </c>
      <c r="AD7" s="200"/>
      <c r="AE7" s="188" t="s">
        <v>35</v>
      </c>
      <c r="AF7" s="180" t="s">
        <v>94</v>
      </c>
      <c r="AG7" s="180" t="s">
        <v>95</v>
      </c>
      <c r="AH7" s="188" t="s">
        <v>32</v>
      </c>
      <c r="AI7" s="180" t="s">
        <v>17</v>
      </c>
      <c r="AJ7" s="180" t="s">
        <v>26</v>
      </c>
      <c r="AK7" s="180" t="s">
        <v>188</v>
      </c>
      <c r="AL7" s="180" t="s">
        <v>18</v>
      </c>
      <c r="AM7" s="196"/>
    </row>
    <row r="8" spans="1:40" s="14" customFormat="1" ht="115.5" customHeight="1" x14ac:dyDescent="0.25">
      <c r="A8" s="196"/>
      <c r="B8" s="199"/>
      <c r="C8" s="182"/>
      <c r="D8" s="182"/>
      <c r="E8" s="182"/>
      <c r="F8" s="182"/>
      <c r="G8" s="182"/>
      <c r="H8" s="52" t="s">
        <v>185</v>
      </c>
      <c r="I8" s="51" t="s">
        <v>61</v>
      </c>
      <c r="J8" s="3" t="s">
        <v>43</v>
      </c>
      <c r="K8" s="3" t="s">
        <v>33</v>
      </c>
      <c r="L8" s="27" t="s">
        <v>3</v>
      </c>
      <c r="M8" s="27" t="s">
        <v>4</v>
      </c>
      <c r="N8" s="190"/>
      <c r="O8" s="189"/>
      <c r="P8" s="8" t="s">
        <v>6</v>
      </c>
      <c r="Q8" s="8" t="s">
        <v>47</v>
      </c>
      <c r="R8" s="8" t="s">
        <v>7</v>
      </c>
      <c r="S8" s="8" t="s">
        <v>8</v>
      </c>
      <c r="T8" s="8" t="s">
        <v>9</v>
      </c>
      <c r="U8" s="8" t="s">
        <v>10</v>
      </c>
      <c r="V8" s="8" t="s">
        <v>34</v>
      </c>
      <c r="W8" s="202"/>
      <c r="X8" s="189"/>
      <c r="Y8" s="189"/>
      <c r="Z8" s="3" t="s">
        <v>11</v>
      </c>
      <c r="AA8" s="3" t="s">
        <v>12</v>
      </c>
      <c r="AB8" s="190"/>
      <c r="AC8" s="28" t="s">
        <v>63</v>
      </c>
      <c r="AD8" s="28" t="s">
        <v>75</v>
      </c>
      <c r="AE8" s="196"/>
      <c r="AF8" s="190"/>
      <c r="AG8" s="190"/>
      <c r="AH8" s="194"/>
      <c r="AI8" s="182"/>
      <c r="AJ8" s="182"/>
      <c r="AK8" s="191"/>
      <c r="AL8" s="191"/>
      <c r="AM8" s="196"/>
    </row>
    <row r="9" spans="1:40" s="18" customFormat="1" ht="12.75" customHeight="1" x14ac:dyDescent="0.25">
      <c r="A9" s="38">
        <v>1</v>
      </c>
      <c r="B9" s="4"/>
      <c r="C9" s="4">
        <v>2</v>
      </c>
      <c r="D9" s="17">
        <v>3</v>
      </c>
      <c r="E9" s="4">
        <v>4</v>
      </c>
      <c r="F9" s="17">
        <v>5</v>
      </c>
      <c r="G9" s="4">
        <v>6</v>
      </c>
      <c r="H9" s="53">
        <v>7</v>
      </c>
      <c r="I9" s="53"/>
      <c r="J9" s="4">
        <v>8</v>
      </c>
      <c r="K9" s="17">
        <v>9</v>
      </c>
      <c r="L9" s="4">
        <v>10</v>
      </c>
      <c r="M9" s="17">
        <v>11</v>
      </c>
      <c r="N9" s="4">
        <v>12</v>
      </c>
      <c r="O9" s="17">
        <v>13</v>
      </c>
      <c r="P9" s="4">
        <v>14</v>
      </c>
      <c r="Q9" s="17">
        <v>15</v>
      </c>
      <c r="R9" s="4">
        <v>16</v>
      </c>
      <c r="S9" s="17">
        <v>17</v>
      </c>
      <c r="T9" s="4">
        <v>18</v>
      </c>
      <c r="U9" s="17">
        <v>19</v>
      </c>
      <c r="V9" s="4">
        <v>20</v>
      </c>
      <c r="W9" s="17">
        <v>21</v>
      </c>
      <c r="X9" s="4">
        <v>22</v>
      </c>
      <c r="Y9" s="17">
        <v>23</v>
      </c>
      <c r="Z9" s="4">
        <v>24</v>
      </c>
      <c r="AA9" s="17">
        <v>25</v>
      </c>
      <c r="AB9" s="4">
        <v>26</v>
      </c>
      <c r="AC9" s="53">
        <v>27</v>
      </c>
      <c r="AD9" s="4">
        <v>28</v>
      </c>
      <c r="AE9" s="17">
        <v>29</v>
      </c>
      <c r="AF9" s="17" t="s">
        <v>92</v>
      </c>
      <c r="AG9" s="17" t="s">
        <v>93</v>
      </c>
      <c r="AH9" s="4">
        <v>30</v>
      </c>
      <c r="AI9" s="17">
        <v>31</v>
      </c>
      <c r="AJ9" s="4">
        <v>32</v>
      </c>
      <c r="AK9" s="4">
        <v>33</v>
      </c>
      <c r="AL9" s="17">
        <v>34</v>
      </c>
      <c r="AM9" s="4">
        <v>35</v>
      </c>
      <c r="AN9" s="14"/>
    </row>
    <row r="10" spans="1:40" s="18" customFormat="1" ht="59.25" customHeight="1" x14ac:dyDescent="0.25">
      <c r="A10" s="124" t="s">
        <v>161</v>
      </c>
      <c r="B10" s="4"/>
      <c r="C10" s="85" t="s">
        <v>151</v>
      </c>
      <c r="D10" s="86" t="s">
        <v>152</v>
      </c>
      <c r="E10" s="203" t="s">
        <v>159</v>
      </c>
      <c r="F10" s="206" t="s">
        <v>175</v>
      </c>
      <c r="G10" s="138" t="s">
        <v>160</v>
      </c>
      <c r="H10" s="122">
        <f>SUM(H11:H13)</f>
        <v>55238.883349999996</v>
      </c>
      <c r="I10" s="53"/>
      <c r="J10" s="97">
        <v>28658</v>
      </c>
      <c r="K10" s="72"/>
      <c r="L10" s="89">
        <f>SUM(L11:L13)</f>
        <v>1258.4005999999999</v>
      </c>
      <c r="M10" s="90">
        <f>SUM(M11:M13)</f>
        <v>1307.4291600000001</v>
      </c>
      <c r="N10" s="89">
        <f>SUM(N11:N13)</f>
        <v>2596.2824099999998</v>
      </c>
      <c r="O10" s="90">
        <f>SUM(O11:O13)</f>
        <v>30.452649999999863</v>
      </c>
      <c r="P10" s="57"/>
      <c r="Q10" s="65"/>
      <c r="R10" s="4"/>
      <c r="S10" s="17"/>
      <c r="T10" s="4"/>
      <c r="U10" s="17"/>
      <c r="V10" s="4"/>
      <c r="W10" s="72"/>
      <c r="X10" s="83"/>
      <c r="Y10" s="72"/>
      <c r="Z10" s="127">
        <f>SUM(Z11:Z13)</f>
        <v>2563.62</v>
      </c>
      <c r="AA10" s="127">
        <f>SUM(AA11:AA13)</f>
        <v>2589.21</v>
      </c>
      <c r="AB10" s="114" t="s">
        <v>124</v>
      </c>
      <c r="AC10" s="128">
        <f>SUM(AC11:AC13)</f>
        <v>55238.883349999996</v>
      </c>
      <c r="AD10" s="120"/>
      <c r="AE10" s="128">
        <f>SUM(AE11:AE13)</f>
        <v>55674.693099999997</v>
      </c>
      <c r="AF10" s="173">
        <f t="shared" ref="AF10" si="0">SUM(AF11:AF13)</f>
        <v>0</v>
      </c>
      <c r="AG10" s="129">
        <f>SUM(AG11:AG13)</f>
        <v>435.80974999999762</v>
      </c>
      <c r="AH10" s="114" t="s">
        <v>126</v>
      </c>
      <c r="AI10" s="152" t="s">
        <v>182</v>
      </c>
      <c r="AJ10" s="126">
        <v>45261</v>
      </c>
      <c r="AK10" s="132"/>
      <c r="AL10" s="115" t="s">
        <v>148</v>
      </c>
      <c r="AM10" s="138" t="s">
        <v>180</v>
      </c>
      <c r="AN10" s="14"/>
    </row>
    <row r="11" spans="1:40" s="18" customFormat="1" ht="84" customHeight="1" x14ac:dyDescent="0.25">
      <c r="A11" s="124" t="s">
        <v>162</v>
      </c>
      <c r="B11" s="4"/>
      <c r="C11" s="47" t="s">
        <v>153</v>
      </c>
      <c r="D11" s="25" t="s">
        <v>156</v>
      </c>
      <c r="E11" s="204"/>
      <c r="F11" s="207"/>
      <c r="G11" s="166"/>
      <c r="H11" s="123">
        <v>20860.972529999999</v>
      </c>
      <c r="I11" s="53"/>
      <c r="J11" s="98">
        <v>12801</v>
      </c>
      <c r="K11" s="148">
        <v>44089</v>
      </c>
      <c r="L11" s="88">
        <v>475.23516999999998</v>
      </c>
      <c r="M11" s="88">
        <v>493.75080000000003</v>
      </c>
      <c r="N11" s="88">
        <v>980.48636999999997</v>
      </c>
      <c r="O11" s="88">
        <f t="shared" ref="O11:O13" si="1">N11-L11-M11</f>
        <v>11.500399999999956</v>
      </c>
      <c r="P11" s="4"/>
      <c r="Q11" s="17"/>
      <c r="R11" s="4"/>
      <c r="S11" s="17"/>
      <c r="T11" s="4"/>
      <c r="U11" s="17"/>
      <c r="V11" s="4"/>
      <c r="W11" s="72"/>
      <c r="X11" s="83"/>
      <c r="Y11" s="72"/>
      <c r="Z11" s="123">
        <f>474.4+493.75</f>
        <v>968.15</v>
      </c>
      <c r="AA11" s="123">
        <v>977.82</v>
      </c>
      <c r="AB11" s="114" t="s">
        <v>124</v>
      </c>
      <c r="AC11" s="123">
        <v>20860.972529999999</v>
      </c>
      <c r="AD11" s="114"/>
      <c r="AE11" s="123">
        <v>21025.55616</v>
      </c>
      <c r="AF11" s="174"/>
      <c r="AG11" s="129">
        <f>AE11-AC11</f>
        <v>164.58363000000099</v>
      </c>
      <c r="AH11" s="114" t="s">
        <v>126</v>
      </c>
      <c r="AI11" s="167"/>
      <c r="AJ11" s="126">
        <v>45261</v>
      </c>
      <c r="AK11" s="21" t="s">
        <v>189</v>
      </c>
      <c r="AL11" s="115" t="s">
        <v>148</v>
      </c>
      <c r="AM11" s="139"/>
      <c r="AN11" s="14"/>
    </row>
    <row r="12" spans="1:40" s="18" customFormat="1" ht="62.25" customHeight="1" x14ac:dyDescent="0.25">
      <c r="A12" s="124" t="s">
        <v>163</v>
      </c>
      <c r="B12" s="4"/>
      <c r="C12" s="47" t="s">
        <v>154</v>
      </c>
      <c r="D12" s="25" t="s">
        <v>157</v>
      </c>
      <c r="E12" s="204"/>
      <c r="F12" s="207"/>
      <c r="G12" s="166"/>
      <c r="H12" s="123">
        <v>28146.749650000002</v>
      </c>
      <c r="I12" s="53"/>
      <c r="J12" s="98">
        <v>10393</v>
      </c>
      <c r="K12" s="167"/>
      <c r="L12" s="88">
        <v>641.21294</v>
      </c>
      <c r="M12" s="88">
        <v>666.19524000000001</v>
      </c>
      <c r="N12" s="88">
        <v>1322.92518</v>
      </c>
      <c r="O12" s="88">
        <f t="shared" si="1"/>
        <v>15.516999999999939</v>
      </c>
      <c r="P12" s="4"/>
      <c r="Q12" s="17"/>
      <c r="R12" s="4"/>
      <c r="S12" s="17"/>
      <c r="T12" s="4"/>
      <c r="U12" s="17"/>
      <c r="V12" s="4"/>
      <c r="W12" s="72"/>
      <c r="X12" s="83"/>
      <c r="Y12" s="72"/>
      <c r="Z12" s="123">
        <f>640.09+666.2</f>
        <v>1306.29</v>
      </c>
      <c r="AA12" s="123">
        <v>1319.32</v>
      </c>
      <c r="AB12" s="114" t="s">
        <v>124</v>
      </c>
      <c r="AC12" s="123">
        <v>28146.749650000002</v>
      </c>
      <c r="AD12" s="114"/>
      <c r="AE12" s="123">
        <v>28368.814729999998</v>
      </c>
      <c r="AF12" s="174"/>
      <c r="AG12" s="129">
        <f>AE12-AC12</f>
        <v>222.06507999999667</v>
      </c>
      <c r="AH12" s="114" t="s">
        <v>126</v>
      </c>
      <c r="AI12" s="167"/>
      <c r="AJ12" s="126">
        <v>45261</v>
      </c>
      <c r="AK12" s="44" t="s">
        <v>191</v>
      </c>
      <c r="AL12" s="115" t="s">
        <v>148</v>
      </c>
      <c r="AM12" s="139"/>
      <c r="AN12" s="14"/>
    </row>
    <row r="13" spans="1:40" s="18" customFormat="1" ht="81" customHeight="1" x14ac:dyDescent="0.25">
      <c r="A13" s="124" t="s">
        <v>164</v>
      </c>
      <c r="B13" s="4"/>
      <c r="C13" s="87" t="s">
        <v>155</v>
      </c>
      <c r="D13" s="25" t="s">
        <v>158</v>
      </c>
      <c r="E13" s="205"/>
      <c r="F13" s="208"/>
      <c r="G13" s="147"/>
      <c r="H13" s="123">
        <v>6231.1611700000003</v>
      </c>
      <c r="I13" s="53"/>
      <c r="J13" s="98">
        <v>5464</v>
      </c>
      <c r="K13" s="153"/>
      <c r="L13" s="88">
        <v>141.95249000000001</v>
      </c>
      <c r="M13" s="88">
        <v>147.48312000000001</v>
      </c>
      <c r="N13" s="88">
        <v>292.87085999999999</v>
      </c>
      <c r="O13" s="88">
        <f t="shared" si="1"/>
        <v>3.4352499999999679</v>
      </c>
      <c r="P13" s="4"/>
      <c r="Q13" s="17"/>
      <c r="R13" s="4"/>
      <c r="S13" s="17"/>
      <c r="T13" s="4"/>
      <c r="U13" s="17"/>
      <c r="V13" s="4"/>
      <c r="W13" s="72"/>
      <c r="X13" s="83"/>
      <c r="Y13" s="72"/>
      <c r="Z13" s="123">
        <f>141.7+147.48</f>
        <v>289.17999999999995</v>
      </c>
      <c r="AA13" s="123">
        <v>292.07</v>
      </c>
      <c r="AB13" s="114" t="s">
        <v>124</v>
      </c>
      <c r="AC13" s="123">
        <v>6231.1611700000003</v>
      </c>
      <c r="AD13" s="114"/>
      <c r="AE13" s="123">
        <v>6280.3222100000003</v>
      </c>
      <c r="AF13" s="174"/>
      <c r="AG13" s="129">
        <f>AE13-AC13</f>
        <v>49.161039999999957</v>
      </c>
      <c r="AH13" s="114" t="s">
        <v>126</v>
      </c>
      <c r="AI13" s="153"/>
      <c r="AJ13" s="126">
        <v>45261</v>
      </c>
      <c r="AK13" s="21" t="s">
        <v>190</v>
      </c>
      <c r="AL13" s="115" t="s">
        <v>148</v>
      </c>
      <c r="AM13" s="140"/>
      <c r="AN13" s="14"/>
    </row>
    <row r="14" spans="1:40" s="18" customFormat="1" ht="251.25" customHeight="1" x14ac:dyDescent="0.25">
      <c r="A14" s="145">
        <v>2</v>
      </c>
      <c r="B14" s="59"/>
      <c r="C14" s="164" t="s">
        <v>73</v>
      </c>
      <c r="D14" s="162" t="s">
        <v>84</v>
      </c>
      <c r="E14" s="162" t="s">
        <v>74</v>
      </c>
      <c r="F14" s="145" t="s">
        <v>58</v>
      </c>
      <c r="G14" s="162"/>
      <c r="H14" s="171">
        <v>44445.20882</v>
      </c>
      <c r="I14" s="53"/>
      <c r="J14" s="158">
        <v>63300</v>
      </c>
      <c r="K14" s="148">
        <v>44837</v>
      </c>
      <c r="L14" s="158">
        <f>23.63+100</f>
        <v>123.63</v>
      </c>
      <c r="M14" s="171">
        <v>9697.13652</v>
      </c>
      <c r="N14" s="158">
        <v>0</v>
      </c>
      <c r="O14" s="150">
        <f>N14-M14-L14</f>
        <v>-9820.7665199999992</v>
      </c>
      <c r="P14" s="37" t="s">
        <v>90</v>
      </c>
      <c r="Q14" s="41">
        <v>45013</v>
      </c>
      <c r="R14" s="42">
        <v>45013</v>
      </c>
      <c r="S14" s="41">
        <v>45057</v>
      </c>
      <c r="T14" s="42">
        <v>45065</v>
      </c>
      <c r="U14" s="43">
        <v>63300</v>
      </c>
      <c r="V14" s="50" t="s">
        <v>82</v>
      </c>
      <c r="W14" s="152" t="s">
        <v>146</v>
      </c>
      <c r="X14" s="164" t="s">
        <v>97</v>
      </c>
      <c r="Y14" s="168" t="s">
        <v>98</v>
      </c>
      <c r="Z14" s="171">
        <v>52526.15</v>
      </c>
      <c r="AA14" s="160">
        <v>63300</v>
      </c>
      <c r="AB14" s="162" t="s">
        <v>59</v>
      </c>
      <c r="AC14" s="145"/>
      <c r="AD14" s="145"/>
      <c r="AE14" s="145"/>
      <c r="AF14" s="174"/>
      <c r="AG14" s="145"/>
      <c r="AH14" s="138"/>
      <c r="AI14" s="152"/>
      <c r="AJ14" s="138"/>
      <c r="AK14" s="21"/>
      <c r="AL14" s="152"/>
      <c r="AM14" s="177" t="s">
        <v>177</v>
      </c>
      <c r="AN14" s="14"/>
    </row>
    <row r="15" spans="1:40" s="18" customFormat="1" ht="307.5" customHeight="1" x14ac:dyDescent="0.25">
      <c r="A15" s="146"/>
      <c r="B15" s="59"/>
      <c r="C15" s="165"/>
      <c r="D15" s="163"/>
      <c r="E15" s="163"/>
      <c r="F15" s="146"/>
      <c r="G15" s="163"/>
      <c r="H15" s="172"/>
      <c r="I15" s="53"/>
      <c r="J15" s="159"/>
      <c r="K15" s="149"/>
      <c r="L15" s="159"/>
      <c r="M15" s="172"/>
      <c r="N15" s="159"/>
      <c r="O15" s="151"/>
      <c r="P15" s="37" t="s">
        <v>119</v>
      </c>
      <c r="Q15" s="41">
        <v>45105</v>
      </c>
      <c r="R15" s="42">
        <v>45105</v>
      </c>
      <c r="S15" s="41">
        <v>45182</v>
      </c>
      <c r="T15" s="42">
        <v>45190</v>
      </c>
      <c r="U15" s="43">
        <v>56970</v>
      </c>
      <c r="V15" s="50" t="s">
        <v>82</v>
      </c>
      <c r="W15" s="153"/>
      <c r="X15" s="165"/>
      <c r="Y15" s="170"/>
      <c r="Z15" s="172"/>
      <c r="AA15" s="161"/>
      <c r="AB15" s="163"/>
      <c r="AC15" s="146"/>
      <c r="AD15" s="146"/>
      <c r="AE15" s="146"/>
      <c r="AF15" s="174"/>
      <c r="AG15" s="146"/>
      <c r="AH15" s="147"/>
      <c r="AI15" s="153"/>
      <c r="AJ15" s="147"/>
      <c r="AK15" s="133"/>
      <c r="AL15" s="153"/>
      <c r="AM15" s="179"/>
      <c r="AN15" s="14"/>
    </row>
    <row r="16" spans="1:40" s="18" customFormat="1" ht="27.75" customHeight="1" x14ac:dyDescent="0.25">
      <c r="A16" s="104">
        <v>3</v>
      </c>
      <c r="B16" s="4"/>
      <c r="C16" s="93" t="s">
        <v>76</v>
      </c>
      <c r="D16" s="77" t="s">
        <v>82</v>
      </c>
      <c r="E16" s="138" t="s">
        <v>72</v>
      </c>
      <c r="F16" s="152" t="s">
        <v>100</v>
      </c>
      <c r="G16" s="138" t="s">
        <v>99</v>
      </c>
      <c r="H16" s="94">
        <f>H17+H18+H19</f>
        <v>3861.268</v>
      </c>
      <c r="I16" s="53"/>
      <c r="J16" s="94">
        <f>J17+J18+J19</f>
        <v>326.875</v>
      </c>
      <c r="K16" s="148">
        <v>44379</v>
      </c>
      <c r="L16" s="57">
        <f>L17+L18+L19</f>
        <v>0</v>
      </c>
      <c r="M16" s="57">
        <f>M17+M18+M19</f>
        <v>0</v>
      </c>
      <c r="N16" s="57">
        <f>N17+N18+N19</f>
        <v>0</v>
      </c>
      <c r="O16" s="57">
        <f>O17+O18+O19</f>
        <v>0</v>
      </c>
      <c r="P16" s="37"/>
      <c r="Q16" s="38"/>
      <c r="R16" s="37"/>
      <c r="S16" s="38"/>
      <c r="T16" s="37"/>
      <c r="U16" s="43">
        <f>U17+U18+U19</f>
        <v>0</v>
      </c>
      <c r="V16" s="50">
        <f>V17+V18+V19</f>
        <v>0</v>
      </c>
      <c r="W16" s="17"/>
      <c r="X16" s="4"/>
      <c r="Y16" s="168" t="s">
        <v>106</v>
      </c>
      <c r="Z16" s="113">
        <f>Z17+Z18+Z19</f>
        <v>3861.26964</v>
      </c>
      <c r="AA16" s="112">
        <f>AA17+AA18+AA19</f>
        <v>228.84</v>
      </c>
      <c r="AB16" s="103" t="s">
        <v>124</v>
      </c>
      <c r="AC16" s="112">
        <f>AC17+AC18+AC19</f>
        <v>3861.268</v>
      </c>
      <c r="AD16" s="102">
        <f>SUM(AD17:AD19)</f>
        <v>0</v>
      </c>
      <c r="AE16" s="109">
        <f>SUM(AE17:AE19)</f>
        <v>228.84</v>
      </c>
      <c r="AF16" s="174"/>
      <c r="AG16" s="109">
        <f>SUM(AG17:AG19)</f>
        <v>-3632.4279999999999</v>
      </c>
      <c r="AH16" s="106" t="s">
        <v>126</v>
      </c>
      <c r="AI16" s="152" t="s">
        <v>127</v>
      </c>
      <c r="AJ16" s="108">
        <v>45140</v>
      </c>
      <c r="AK16" s="44"/>
      <c r="AL16" s="107" t="s">
        <v>124</v>
      </c>
      <c r="AM16" s="4"/>
      <c r="AN16" s="14"/>
    </row>
    <row r="17" spans="1:40" s="18" customFormat="1" ht="92.25" customHeight="1" x14ac:dyDescent="0.25">
      <c r="A17" s="104" t="s">
        <v>165</v>
      </c>
      <c r="B17" s="4"/>
      <c r="C17" s="82" t="s">
        <v>66</v>
      </c>
      <c r="D17" s="77" t="s">
        <v>69</v>
      </c>
      <c r="E17" s="166"/>
      <c r="F17" s="167"/>
      <c r="G17" s="166"/>
      <c r="H17" s="79">
        <v>462.56900000000002</v>
      </c>
      <c r="I17" s="53"/>
      <c r="J17" s="43">
        <v>51.75</v>
      </c>
      <c r="K17" s="167"/>
      <c r="L17" s="50">
        <v>0</v>
      </c>
      <c r="M17" s="43">
        <v>0</v>
      </c>
      <c r="N17" s="50">
        <v>0</v>
      </c>
      <c r="O17" s="43">
        <v>0</v>
      </c>
      <c r="P17" s="37"/>
      <c r="Q17" s="41"/>
      <c r="R17" s="42"/>
      <c r="S17" s="41"/>
      <c r="T17" s="42"/>
      <c r="U17" s="43"/>
      <c r="V17" s="50"/>
      <c r="W17" s="17"/>
      <c r="X17" s="177" t="s">
        <v>107</v>
      </c>
      <c r="Y17" s="169"/>
      <c r="Z17" s="113">
        <v>462.56948999999997</v>
      </c>
      <c r="AA17" s="112">
        <v>36.25</v>
      </c>
      <c r="AB17" s="103" t="s">
        <v>124</v>
      </c>
      <c r="AC17" s="117">
        <v>462.56900000000002</v>
      </c>
      <c r="AD17" s="102">
        <v>0</v>
      </c>
      <c r="AE17" s="112">
        <v>36.25</v>
      </c>
      <c r="AF17" s="174"/>
      <c r="AG17" s="109">
        <f>AE17-AC17</f>
        <v>-426.31900000000002</v>
      </c>
      <c r="AH17" s="106" t="s">
        <v>126</v>
      </c>
      <c r="AI17" s="167"/>
      <c r="AJ17" s="108">
        <v>45140</v>
      </c>
      <c r="AK17" s="44"/>
      <c r="AL17" s="107" t="s">
        <v>124</v>
      </c>
      <c r="AM17" s="177" t="s">
        <v>125</v>
      </c>
      <c r="AN17" s="14"/>
    </row>
    <row r="18" spans="1:40" s="18" customFormat="1" ht="103.5" customHeight="1" x14ac:dyDescent="0.25">
      <c r="A18" s="104" t="s">
        <v>166</v>
      </c>
      <c r="B18" s="4"/>
      <c r="C18" s="82" t="s">
        <v>67</v>
      </c>
      <c r="D18" s="77" t="s">
        <v>70</v>
      </c>
      <c r="E18" s="166"/>
      <c r="F18" s="167"/>
      <c r="G18" s="166"/>
      <c r="H18" s="79">
        <v>925.13800000000003</v>
      </c>
      <c r="I18" s="53"/>
      <c r="J18" s="43">
        <v>82.5</v>
      </c>
      <c r="K18" s="167"/>
      <c r="L18" s="50">
        <v>0</v>
      </c>
      <c r="M18" s="43">
        <v>0</v>
      </c>
      <c r="N18" s="50">
        <v>0</v>
      </c>
      <c r="O18" s="43">
        <v>0</v>
      </c>
      <c r="P18" s="37"/>
      <c r="Q18" s="41"/>
      <c r="R18" s="42"/>
      <c r="S18" s="41"/>
      <c r="T18" s="42"/>
      <c r="U18" s="43"/>
      <c r="V18" s="50"/>
      <c r="W18" s="17"/>
      <c r="X18" s="178"/>
      <c r="Y18" s="169"/>
      <c r="Z18" s="113">
        <v>925.13897999999995</v>
      </c>
      <c r="AA18" s="112">
        <v>57.75</v>
      </c>
      <c r="AB18" s="103" t="s">
        <v>124</v>
      </c>
      <c r="AC18" s="117">
        <v>925.13800000000003</v>
      </c>
      <c r="AD18" s="102">
        <v>0</v>
      </c>
      <c r="AE18" s="112">
        <v>57.75</v>
      </c>
      <c r="AF18" s="174"/>
      <c r="AG18" s="109">
        <f>AE18-AC18</f>
        <v>-867.38800000000003</v>
      </c>
      <c r="AH18" s="106" t="s">
        <v>126</v>
      </c>
      <c r="AI18" s="167"/>
      <c r="AJ18" s="108">
        <v>45140</v>
      </c>
      <c r="AK18" s="133"/>
      <c r="AL18" s="107" t="s">
        <v>124</v>
      </c>
      <c r="AM18" s="178"/>
      <c r="AN18" s="14"/>
    </row>
    <row r="19" spans="1:40" s="18" customFormat="1" ht="72" customHeight="1" x14ac:dyDescent="0.25">
      <c r="A19" s="104" t="s">
        <v>167</v>
      </c>
      <c r="B19" s="4"/>
      <c r="C19" s="82" t="s">
        <v>68</v>
      </c>
      <c r="D19" s="77" t="s">
        <v>71</v>
      </c>
      <c r="E19" s="147"/>
      <c r="F19" s="153"/>
      <c r="G19" s="147"/>
      <c r="H19" s="79">
        <v>2473.5610000000001</v>
      </c>
      <c r="I19" s="53"/>
      <c r="J19" s="43">
        <v>192.625</v>
      </c>
      <c r="K19" s="153"/>
      <c r="L19" s="50">
        <v>0</v>
      </c>
      <c r="M19" s="43">
        <v>0</v>
      </c>
      <c r="N19" s="50">
        <v>0</v>
      </c>
      <c r="O19" s="43">
        <v>0</v>
      </c>
      <c r="P19" s="37"/>
      <c r="Q19" s="41"/>
      <c r="R19" s="42"/>
      <c r="S19" s="41"/>
      <c r="T19" s="42"/>
      <c r="U19" s="43"/>
      <c r="V19" s="50"/>
      <c r="W19" s="17"/>
      <c r="X19" s="179"/>
      <c r="Y19" s="170"/>
      <c r="Z19" s="113">
        <v>2473.5611699999999</v>
      </c>
      <c r="AA19" s="112">
        <v>134.84</v>
      </c>
      <c r="AB19" s="103" t="s">
        <v>124</v>
      </c>
      <c r="AC19" s="117">
        <v>2473.5610000000001</v>
      </c>
      <c r="AD19" s="102">
        <v>0</v>
      </c>
      <c r="AE19" s="112">
        <v>134.84</v>
      </c>
      <c r="AF19" s="174"/>
      <c r="AG19" s="109">
        <f>AE19-AC19</f>
        <v>-2338.721</v>
      </c>
      <c r="AH19" s="106" t="s">
        <v>126</v>
      </c>
      <c r="AI19" s="153"/>
      <c r="AJ19" s="108">
        <v>45140</v>
      </c>
      <c r="AK19" s="133"/>
      <c r="AL19" s="107" t="s">
        <v>124</v>
      </c>
      <c r="AM19" s="179"/>
      <c r="AN19" s="14"/>
    </row>
    <row r="20" spans="1:40" s="18" customFormat="1" ht="180" customHeight="1" x14ac:dyDescent="0.25">
      <c r="A20" s="145">
        <v>4</v>
      </c>
      <c r="B20" s="4"/>
      <c r="C20" s="143" t="s">
        <v>101</v>
      </c>
      <c r="D20" s="141" t="s">
        <v>104</v>
      </c>
      <c r="E20" s="154" t="s">
        <v>102</v>
      </c>
      <c r="F20" s="152" t="s">
        <v>96</v>
      </c>
      <c r="G20" s="138" t="s">
        <v>103</v>
      </c>
      <c r="H20" s="150">
        <v>0</v>
      </c>
      <c r="I20" s="53"/>
      <c r="J20" s="150">
        <v>1293</v>
      </c>
      <c r="K20" s="148">
        <v>44921</v>
      </c>
      <c r="L20" s="160">
        <f>80+26.11+29.6+67.734+18.225</f>
        <v>221.66900000000001</v>
      </c>
      <c r="M20" s="150">
        <v>0</v>
      </c>
      <c r="N20" s="158">
        <v>0</v>
      </c>
      <c r="O20" s="150">
        <v>0</v>
      </c>
      <c r="P20" s="37" t="s">
        <v>90</v>
      </c>
      <c r="Q20" s="41">
        <v>44977</v>
      </c>
      <c r="R20" s="42">
        <v>44977</v>
      </c>
      <c r="S20" s="41">
        <v>45026</v>
      </c>
      <c r="T20" s="42">
        <v>45030</v>
      </c>
      <c r="U20" s="43">
        <v>1293</v>
      </c>
      <c r="V20" s="50" t="s">
        <v>82</v>
      </c>
      <c r="W20" s="156"/>
      <c r="X20" s="158" t="s">
        <v>82</v>
      </c>
      <c r="Y20" s="168" t="s">
        <v>105</v>
      </c>
      <c r="Z20" s="171">
        <v>0</v>
      </c>
      <c r="AA20" s="160">
        <v>1600</v>
      </c>
      <c r="AB20" s="162" t="s">
        <v>124</v>
      </c>
      <c r="AC20" s="160">
        <v>0</v>
      </c>
      <c r="AD20" s="158">
        <v>0</v>
      </c>
      <c r="AE20" s="150">
        <v>1167.5</v>
      </c>
      <c r="AF20" s="174"/>
      <c r="AG20" s="160">
        <f>AE20-AC20</f>
        <v>1167.5</v>
      </c>
      <c r="AH20" s="138" t="s">
        <v>96</v>
      </c>
      <c r="AI20" s="152" t="s">
        <v>147</v>
      </c>
      <c r="AJ20" s="209">
        <v>45176</v>
      </c>
      <c r="AK20" s="136"/>
      <c r="AL20" s="152" t="s">
        <v>148</v>
      </c>
      <c r="AM20" s="177" t="s">
        <v>149</v>
      </c>
      <c r="AN20" s="14"/>
    </row>
    <row r="21" spans="1:40" s="18" customFormat="1" ht="189.75" customHeight="1" x14ac:dyDescent="0.25">
      <c r="A21" s="146"/>
      <c r="B21" s="4"/>
      <c r="C21" s="144"/>
      <c r="D21" s="142"/>
      <c r="E21" s="155"/>
      <c r="F21" s="153"/>
      <c r="G21" s="147"/>
      <c r="H21" s="151"/>
      <c r="I21" s="53"/>
      <c r="J21" s="151"/>
      <c r="K21" s="149"/>
      <c r="L21" s="161"/>
      <c r="M21" s="151"/>
      <c r="N21" s="159"/>
      <c r="O21" s="151"/>
      <c r="P21" s="37" t="s">
        <v>119</v>
      </c>
      <c r="Q21" s="41">
        <v>45105</v>
      </c>
      <c r="R21" s="42">
        <v>45105</v>
      </c>
      <c r="S21" s="41">
        <v>45147</v>
      </c>
      <c r="T21" s="42">
        <v>45154</v>
      </c>
      <c r="U21" s="43">
        <v>1163.7</v>
      </c>
      <c r="V21" s="50" t="s">
        <v>82</v>
      </c>
      <c r="W21" s="157"/>
      <c r="X21" s="159"/>
      <c r="Y21" s="170"/>
      <c r="Z21" s="172"/>
      <c r="AA21" s="161"/>
      <c r="AB21" s="163"/>
      <c r="AC21" s="161"/>
      <c r="AD21" s="159"/>
      <c r="AE21" s="151"/>
      <c r="AF21" s="174"/>
      <c r="AG21" s="161"/>
      <c r="AH21" s="147"/>
      <c r="AI21" s="153"/>
      <c r="AJ21" s="147"/>
      <c r="AK21" s="137"/>
      <c r="AL21" s="153"/>
      <c r="AM21" s="179"/>
      <c r="AN21" s="14"/>
    </row>
    <row r="22" spans="1:40" s="18" customFormat="1" ht="211.5" customHeight="1" x14ac:dyDescent="0.25">
      <c r="A22" s="105">
        <v>5</v>
      </c>
      <c r="B22" s="4"/>
      <c r="C22" s="67" t="s">
        <v>77</v>
      </c>
      <c r="D22" s="37" t="s">
        <v>83</v>
      </c>
      <c r="E22" s="37" t="s">
        <v>89</v>
      </c>
      <c r="F22" s="38" t="s">
        <v>58</v>
      </c>
      <c r="G22" s="74" t="s">
        <v>109</v>
      </c>
      <c r="H22" s="61">
        <v>1534.35</v>
      </c>
      <c r="I22" s="53"/>
      <c r="J22" s="60">
        <v>725.59199999999998</v>
      </c>
      <c r="K22" s="41">
        <v>44722</v>
      </c>
      <c r="L22" s="50">
        <v>0</v>
      </c>
      <c r="M22" s="43">
        <v>0</v>
      </c>
      <c r="N22" s="50">
        <v>0</v>
      </c>
      <c r="O22" s="43">
        <v>0</v>
      </c>
      <c r="P22" s="37"/>
      <c r="Q22" s="38"/>
      <c r="R22" s="37"/>
      <c r="S22" s="38"/>
      <c r="T22" s="37"/>
      <c r="U22" s="43"/>
      <c r="V22" s="50"/>
      <c r="W22" s="72"/>
      <c r="X22" s="4"/>
      <c r="Y22" s="47" t="s">
        <v>108</v>
      </c>
      <c r="Z22" s="113">
        <v>1534.35</v>
      </c>
      <c r="AA22" s="112">
        <v>870.71</v>
      </c>
      <c r="AB22" s="103" t="s">
        <v>124</v>
      </c>
      <c r="AC22" s="113">
        <v>1534.35</v>
      </c>
      <c r="AD22" s="102">
        <v>0</v>
      </c>
      <c r="AE22" s="112">
        <v>725.59199999999998</v>
      </c>
      <c r="AF22" s="174"/>
      <c r="AG22" s="112">
        <f>AE22-AC22</f>
        <v>-808.75799999999992</v>
      </c>
      <c r="AH22" s="106" t="s">
        <v>126</v>
      </c>
      <c r="AI22" s="107" t="s">
        <v>178</v>
      </c>
      <c r="AJ22" s="106" t="s">
        <v>181</v>
      </c>
      <c r="AK22" s="134"/>
      <c r="AL22" s="107" t="s">
        <v>124</v>
      </c>
      <c r="AM22" s="62" t="s">
        <v>179</v>
      </c>
      <c r="AN22" s="14"/>
    </row>
    <row r="23" spans="1:40" s="18" customFormat="1" ht="129" customHeight="1" x14ac:dyDescent="0.25">
      <c r="A23" s="121">
        <v>6</v>
      </c>
      <c r="B23" s="4"/>
      <c r="C23" s="81" t="s">
        <v>78</v>
      </c>
      <c r="D23" s="73" t="s">
        <v>85</v>
      </c>
      <c r="E23" s="138" t="s">
        <v>60</v>
      </c>
      <c r="F23" s="76" t="s">
        <v>58</v>
      </c>
      <c r="G23" s="73" t="s">
        <v>109</v>
      </c>
      <c r="H23" s="80">
        <v>49309.214950000001</v>
      </c>
      <c r="I23" s="53"/>
      <c r="J23" s="78">
        <v>26535</v>
      </c>
      <c r="K23" s="75">
        <v>44021</v>
      </c>
      <c r="L23" s="80">
        <v>0</v>
      </c>
      <c r="M23" s="78">
        <v>0</v>
      </c>
      <c r="N23" s="80">
        <v>0</v>
      </c>
      <c r="O23" s="78">
        <v>0</v>
      </c>
      <c r="P23" s="37"/>
      <c r="Q23" s="41"/>
      <c r="R23" s="42"/>
      <c r="S23" s="41"/>
      <c r="T23" s="42"/>
      <c r="U23" s="43"/>
      <c r="V23" s="50"/>
      <c r="W23" s="72"/>
      <c r="X23" s="81" t="s">
        <v>111</v>
      </c>
      <c r="Y23" s="152" t="s">
        <v>91</v>
      </c>
      <c r="Z23" s="118">
        <v>49309.214950000001</v>
      </c>
      <c r="AA23" s="119">
        <v>24654.61</v>
      </c>
      <c r="AB23" s="120" t="s">
        <v>124</v>
      </c>
      <c r="AC23" s="118">
        <v>49309.214950000001</v>
      </c>
      <c r="AD23" s="130">
        <v>0</v>
      </c>
      <c r="AE23" s="119">
        <v>26535</v>
      </c>
      <c r="AF23" s="174"/>
      <c r="AG23" s="116">
        <f>AE23-AC23</f>
        <v>-22774.214950000001</v>
      </c>
      <c r="AH23" s="114" t="s">
        <v>126</v>
      </c>
      <c r="AI23" s="152" t="s">
        <v>182</v>
      </c>
      <c r="AJ23" s="108">
        <v>45261</v>
      </c>
      <c r="AK23" s="134"/>
      <c r="AL23" s="115" t="s">
        <v>124</v>
      </c>
      <c r="AM23" s="164" t="s">
        <v>183</v>
      </c>
      <c r="AN23" s="14"/>
    </row>
    <row r="24" spans="1:40" s="18" customFormat="1" ht="183.75" customHeight="1" x14ac:dyDescent="0.25">
      <c r="A24" s="121">
        <v>7</v>
      </c>
      <c r="B24" s="111"/>
      <c r="C24" s="125" t="s">
        <v>79</v>
      </c>
      <c r="D24" s="73" t="s">
        <v>86</v>
      </c>
      <c r="E24" s="166"/>
      <c r="F24" s="76" t="s">
        <v>58</v>
      </c>
      <c r="G24" s="73" t="s">
        <v>109</v>
      </c>
      <c r="H24" s="80">
        <v>48707.883070000003</v>
      </c>
      <c r="I24" s="53"/>
      <c r="J24" s="78">
        <v>26535</v>
      </c>
      <c r="K24" s="75">
        <v>44021</v>
      </c>
      <c r="L24" s="80">
        <v>0</v>
      </c>
      <c r="M24" s="78">
        <v>0</v>
      </c>
      <c r="N24" s="80">
        <v>0</v>
      </c>
      <c r="O24" s="78">
        <v>0</v>
      </c>
      <c r="P24" s="37"/>
      <c r="Q24" s="41"/>
      <c r="R24" s="42"/>
      <c r="S24" s="41"/>
      <c r="T24" s="42"/>
      <c r="U24" s="43"/>
      <c r="V24" s="50" t="s">
        <v>82</v>
      </c>
      <c r="W24" s="72"/>
      <c r="X24" s="84" t="s">
        <v>110</v>
      </c>
      <c r="Y24" s="167"/>
      <c r="Z24" s="118">
        <v>48707.883070000003</v>
      </c>
      <c r="AA24" s="119">
        <v>24353.94</v>
      </c>
      <c r="AB24" s="120" t="s">
        <v>124</v>
      </c>
      <c r="AC24" s="118">
        <v>48707.883070000003</v>
      </c>
      <c r="AD24" s="130">
        <v>0</v>
      </c>
      <c r="AE24" s="119">
        <v>26535</v>
      </c>
      <c r="AF24" s="174"/>
      <c r="AG24" s="116">
        <f>AE24-AC24</f>
        <v>-22172.883070000003</v>
      </c>
      <c r="AH24" s="114" t="s">
        <v>126</v>
      </c>
      <c r="AI24" s="167"/>
      <c r="AJ24" s="108">
        <v>45261</v>
      </c>
      <c r="AK24" s="134"/>
      <c r="AL24" s="115" t="s">
        <v>124</v>
      </c>
      <c r="AM24" s="176"/>
      <c r="AN24" s="14"/>
    </row>
    <row r="25" spans="1:40" s="18" customFormat="1" ht="175.5" customHeight="1" x14ac:dyDescent="0.25">
      <c r="A25" s="121">
        <v>8</v>
      </c>
      <c r="B25" s="111"/>
      <c r="C25" s="125" t="s">
        <v>80</v>
      </c>
      <c r="D25" s="73" t="s">
        <v>87</v>
      </c>
      <c r="E25" s="166"/>
      <c r="F25" s="76" t="s">
        <v>58</v>
      </c>
      <c r="G25" s="73" t="s">
        <v>109</v>
      </c>
      <c r="H25" s="80">
        <v>56687.065399999999</v>
      </c>
      <c r="I25" s="53"/>
      <c r="J25" s="78">
        <v>26535</v>
      </c>
      <c r="K25" s="75">
        <v>44021</v>
      </c>
      <c r="L25" s="80">
        <v>0</v>
      </c>
      <c r="M25" s="78">
        <v>0</v>
      </c>
      <c r="N25" s="80">
        <v>0</v>
      </c>
      <c r="O25" s="78">
        <v>0</v>
      </c>
      <c r="P25" s="37"/>
      <c r="Q25" s="41"/>
      <c r="R25" s="42"/>
      <c r="S25" s="41"/>
      <c r="T25" s="42"/>
      <c r="U25" s="43"/>
      <c r="V25" s="50" t="s">
        <v>82</v>
      </c>
      <c r="W25" s="72"/>
      <c r="X25" s="81" t="s">
        <v>112</v>
      </c>
      <c r="Y25" s="167"/>
      <c r="Z25" s="118">
        <v>56687.065399999999</v>
      </c>
      <c r="AA25" s="119">
        <v>28343.53</v>
      </c>
      <c r="AB25" s="120" t="s">
        <v>124</v>
      </c>
      <c r="AC25" s="118">
        <v>56687.065399999999</v>
      </c>
      <c r="AD25" s="130">
        <v>0</v>
      </c>
      <c r="AE25" s="119">
        <v>26535</v>
      </c>
      <c r="AF25" s="174"/>
      <c r="AG25" s="116">
        <f>AE25-AC25</f>
        <v>-30152.065399999999</v>
      </c>
      <c r="AH25" s="114" t="s">
        <v>126</v>
      </c>
      <c r="AI25" s="167"/>
      <c r="AJ25" s="108">
        <v>45261</v>
      </c>
      <c r="AK25" s="135"/>
      <c r="AL25" s="115" t="s">
        <v>124</v>
      </c>
      <c r="AM25" s="176"/>
      <c r="AN25" s="14"/>
    </row>
    <row r="26" spans="1:40" s="18" customFormat="1" ht="171.75" customHeight="1" x14ac:dyDescent="0.25">
      <c r="A26" s="121">
        <v>9</v>
      </c>
      <c r="B26" s="111"/>
      <c r="C26" s="125" t="s">
        <v>81</v>
      </c>
      <c r="D26" s="73" t="s">
        <v>88</v>
      </c>
      <c r="E26" s="147"/>
      <c r="F26" s="76" t="s">
        <v>58</v>
      </c>
      <c r="G26" s="73" t="s">
        <v>109</v>
      </c>
      <c r="H26" s="80">
        <v>57386.905720000002</v>
      </c>
      <c r="I26" s="53"/>
      <c r="J26" s="78">
        <v>26535</v>
      </c>
      <c r="K26" s="75">
        <v>44021</v>
      </c>
      <c r="L26" s="80">
        <v>0</v>
      </c>
      <c r="M26" s="78">
        <v>0</v>
      </c>
      <c r="N26" s="80">
        <v>0</v>
      </c>
      <c r="O26" s="78">
        <v>0</v>
      </c>
      <c r="P26" s="37"/>
      <c r="Q26" s="41"/>
      <c r="R26" s="42"/>
      <c r="S26" s="41"/>
      <c r="T26" s="42"/>
      <c r="U26" s="43"/>
      <c r="V26" s="50" t="s">
        <v>82</v>
      </c>
      <c r="W26" s="72"/>
      <c r="X26" s="81" t="s">
        <v>113</v>
      </c>
      <c r="Y26" s="153"/>
      <c r="Z26" s="118">
        <v>57386.905720000002</v>
      </c>
      <c r="AA26" s="119">
        <v>28693.45</v>
      </c>
      <c r="AB26" s="120" t="s">
        <v>124</v>
      </c>
      <c r="AC26" s="118">
        <v>57386.905720000002</v>
      </c>
      <c r="AD26" s="130">
        <v>0</v>
      </c>
      <c r="AE26" s="119">
        <v>26535</v>
      </c>
      <c r="AF26" s="174"/>
      <c r="AG26" s="116">
        <f>AE26-AC26</f>
        <v>-30851.905720000002</v>
      </c>
      <c r="AH26" s="114" t="s">
        <v>126</v>
      </c>
      <c r="AI26" s="153"/>
      <c r="AJ26" s="108">
        <v>45261</v>
      </c>
      <c r="AK26" s="134"/>
      <c r="AL26" s="115" t="s">
        <v>124</v>
      </c>
      <c r="AM26" s="165"/>
      <c r="AN26" s="14"/>
    </row>
    <row r="27" spans="1:40" s="18" customFormat="1" ht="171.75" customHeight="1" x14ac:dyDescent="0.25">
      <c r="A27" s="105">
        <v>10</v>
      </c>
      <c r="B27" s="59"/>
      <c r="C27" s="62" t="s">
        <v>128</v>
      </c>
      <c r="D27" s="2" t="s">
        <v>129</v>
      </c>
      <c r="E27" s="162" t="s">
        <v>130</v>
      </c>
      <c r="F27" s="34" t="s">
        <v>58</v>
      </c>
      <c r="G27" s="34"/>
      <c r="H27" s="80">
        <v>31064.37974</v>
      </c>
      <c r="I27" s="53"/>
      <c r="J27" s="60">
        <v>21075.223000000002</v>
      </c>
      <c r="K27" s="41">
        <v>44722</v>
      </c>
      <c r="L27" s="50">
        <v>0</v>
      </c>
      <c r="M27" s="61">
        <v>1792.1757600000001</v>
      </c>
      <c r="N27" s="61">
        <v>0</v>
      </c>
      <c r="O27" s="61">
        <f>N27-M27-L27</f>
        <v>-1792.1757600000001</v>
      </c>
      <c r="P27" s="37"/>
      <c r="Q27" s="38"/>
      <c r="R27" s="37"/>
      <c r="S27" s="38"/>
      <c r="T27" s="37"/>
      <c r="U27" s="43"/>
      <c r="V27" s="50"/>
      <c r="W27" s="68"/>
      <c r="X27" s="4"/>
      <c r="Y27" s="152" t="s">
        <v>131</v>
      </c>
      <c r="Z27" s="110">
        <v>0</v>
      </c>
      <c r="AA27" s="109">
        <v>0</v>
      </c>
      <c r="AB27" s="106" t="s">
        <v>59</v>
      </c>
      <c r="AC27" s="105"/>
      <c r="AD27" s="106"/>
      <c r="AE27" s="107"/>
      <c r="AF27" s="174"/>
      <c r="AG27" s="107"/>
      <c r="AH27" s="106"/>
      <c r="AI27" s="107"/>
      <c r="AJ27" s="106"/>
      <c r="AK27" s="134"/>
      <c r="AL27" s="107"/>
      <c r="AM27" s="164" t="s">
        <v>186</v>
      </c>
      <c r="AN27" s="14"/>
    </row>
    <row r="28" spans="1:40" s="18" customFormat="1" ht="171.75" customHeight="1" x14ac:dyDescent="0.25">
      <c r="A28" s="105">
        <v>11</v>
      </c>
      <c r="B28" s="59"/>
      <c r="C28" s="62" t="s">
        <v>132</v>
      </c>
      <c r="D28" s="2" t="s">
        <v>133</v>
      </c>
      <c r="E28" s="163"/>
      <c r="F28" s="34" t="s">
        <v>58</v>
      </c>
      <c r="G28" s="34" t="s">
        <v>141</v>
      </c>
      <c r="H28" s="50">
        <v>30706.257440000001</v>
      </c>
      <c r="I28" s="53"/>
      <c r="J28" s="60">
        <v>21075.223000000002</v>
      </c>
      <c r="K28" s="41">
        <v>44722</v>
      </c>
      <c r="L28" s="50">
        <v>0</v>
      </c>
      <c r="M28" s="61">
        <v>1792.1757600000001</v>
      </c>
      <c r="N28" s="61">
        <v>0</v>
      </c>
      <c r="O28" s="61">
        <f>N28-M28-L28</f>
        <v>-1792.1757600000001</v>
      </c>
      <c r="P28" s="37"/>
      <c r="Q28" s="38"/>
      <c r="R28" s="37"/>
      <c r="S28" s="38"/>
      <c r="T28" s="37"/>
      <c r="U28" s="43"/>
      <c r="V28" s="50"/>
      <c r="W28" s="68"/>
      <c r="X28" s="4"/>
      <c r="Y28" s="153"/>
      <c r="Z28" s="110">
        <v>0</v>
      </c>
      <c r="AA28" s="109">
        <v>0</v>
      </c>
      <c r="AB28" s="106" t="s">
        <v>59</v>
      </c>
      <c r="AC28" s="105"/>
      <c r="AD28" s="106"/>
      <c r="AE28" s="107"/>
      <c r="AF28" s="174"/>
      <c r="AG28" s="107"/>
      <c r="AH28" s="106"/>
      <c r="AI28" s="107"/>
      <c r="AJ28" s="106"/>
      <c r="AK28" s="134"/>
      <c r="AL28" s="107"/>
      <c r="AM28" s="165"/>
      <c r="AN28" s="14"/>
    </row>
    <row r="29" spans="1:40" s="18" customFormat="1" ht="192" customHeight="1" x14ac:dyDescent="0.25">
      <c r="A29" s="105">
        <v>12</v>
      </c>
      <c r="B29" s="59"/>
      <c r="C29" s="62" t="s">
        <v>168</v>
      </c>
      <c r="D29" s="87" t="s">
        <v>170</v>
      </c>
      <c r="E29" s="34" t="s">
        <v>169</v>
      </c>
      <c r="F29" s="38" t="s">
        <v>58</v>
      </c>
      <c r="G29" s="38" t="s">
        <v>109</v>
      </c>
      <c r="H29" s="95">
        <v>5376.5142800000003</v>
      </c>
      <c r="I29" s="53"/>
      <c r="J29" s="60">
        <v>4152.7910000000002</v>
      </c>
      <c r="K29" s="41">
        <v>44722</v>
      </c>
      <c r="L29" s="50">
        <v>0</v>
      </c>
      <c r="M29" s="61">
        <v>44.35</v>
      </c>
      <c r="N29" s="61">
        <v>0</v>
      </c>
      <c r="O29" s="61">
        <f>N29-M29</f>
        <v>-44.35</v>
      </c>
      <c r="P29" s="37"/>
      <c r="Q29" s="38"/>
      <c r="R29" s="37"/>
      <c r="S29" s="38"/>
      <c r="T29" s="37"/>
      <c r="U29" s="43"/>
      <c r="V29" s="50"/>
      <c r="W29" s="68"/>
      <c r="X29" s="4"/>
      <c r="Y29" s="66" t="s">
        <v>131</v>
      </c>
      <c r="Z29" s="113">
        <v>0</v>
      </c>
      <c r="AA29" s="112">
        <v>0</v>
      </c>
      <c r="AB29" s="106" t="s">
        <v>124</v>
      </c>
      <c r="AC29" s="113">
        <v>5376.5142800000003</v>
      </c>
      <c r="AD29" s="102">
        <v>0</v>
      </c>
      <c r="AE29" s="112">
        <v>4152.7910000000002</v>
      </c>
      <c r="AF29" s="174"/>
      <c r="AG29" s="112">
        <f>AE29-AC29</f>
        <v>-1223.7232800000002</v>
      </c>
      <c r="AH29" s="106" t="s">
        <v>126</v>
      </c>
      <c r="AI29" s="107" t="s">
        <v>178</v>
      </c>
      <c r="AJ29" s="108">
        <v>45261</v>
      </c>
      <c r="AK29" s="134"/>
      <c r="AL29" s="107" t="s">
        <v>124</v>
      </c>
      <c r="AM29" s="67" t="s">
        <v>184</v>
      </c>
      <c r="AN29" s="14"/>
    </row>
    <row r="30" spans="1:40" s="18" customFormat="1" ht="202.5" customHeight="1" x14ac:dyDescent="0.25">
      <c r="A30" s="105">
        <v>13</v>
      </c>
      <c r="B30" s="4"/>
      <c r="C30" s="67" t="s">
        <v>134</v>
      </c>
      <c r="D30" s="37" t="s">
        <v>135</v>
      </c>
      <c r="E30" s="37" t="s">
        <v>136</v>
      </c>
      <c r="F30" s="38" t="s">
        <v>58</v>
      </c>
      <c r="G30" s="38" t="s">
        <v>176</v>
      </c>
      <c r="H30" s="50">
        <v>6841.10527</v>
      </c>
      <c r="I30" s="53"/>
      <c r="J30" s="60">
        <v>1043.1780000000001</v>
      </c>
      <c r="K30" s="41">
        <v>44722</v>
      </c>
      <c r="L30" s="50">
        <v>12.56</v>
      </c>
      <c r="M30" s="43">
        <v>0</v>
      </c>
      <c r="N30" s="50">
        <v>0</v>
      </c>
      <c r="O30" s="43">
        <f>N30-M30-L30</f>
        <v>-12.56</v>
      </c>
      <c r="P30" s="37"/>
      <c r="Q30" s="38"/>
      <c r="R30" s="37"/>
      <c r="S30" s="38"/>
      <c r="T30" s="37"/>
      <c r="U30" s="43"/>
      <c r="V30" s="50"/>
      <c r="W30" s="68"/>
      <c r="X30" s="4"/>
      <c r="Y30" s="66" t="s">
        <v>131</v>
      </c>
      <c r="Z30" s="113">
        <v>0</v>
      </c>
      <c r="AA30" s="112">
        <v>0</v>
      </c>
      <c r="AB30" s="106" t="s">
        <v>187</v>
      </c>
      <c r="AC30" s="113">
        <v>6841.10527</v>
      </c>
      <c r="AD30" s="102">
        <v>0</v>
      </c>
      <c r="AE30" s="112">
        <v>1043.1780000000001</v>
      </c>
      <c r="AF30" s="174"/>
      <c r="AG30" s="112">
        <f>AE30-AC30</f>
        <v>-5797.9272700000001</v>
      </c>
      <c r="AH30" s="106" t="s">
        <v>126</v>
      </c>
      <c r="AI30" s="107" t="s">
        <v>178</v>
      </c>
      <c r="AJ30" s="108">
        <v>45261</v>
      </c>
      <c r="AK30" s="134"/>
      <c r="AL30" s="107" t="s">
        <v>124</v>
      </c>
      <c r="AM30" s="67" t="s">
        <v>184</v>
      </c>
      <c r="AN30" s="14"/>
    </row>
    <row r="31" spans="1:40" s="18" customFormat="1" ht="12.75" customHeight="1" x14ac:dyDescent="0.25">
      <c r="A31" s="38">
        <v>14</v>
      </c>
      <c r="B31" s="4"/>
      <c r="C31" s="96" t="s">
        <v>137</v>
      </c>
      <c r="D31" s="91" t="s">
        <v>82</v>
      </c>
      <c r="E31" s="138" t="s">
        <v>138</v>
      </c>
      <c r="F31" s="152" t="s">
        <v>142</v>
      </c>
      <c r="G31" s="138"/>
      <c r="H31" s="94">
        <f>H32+H33</f>
        <v>0.4</v>
      </c>
      <c r="I31" s="53"/>
      <c r="J31" s="94">
        <f>J32+J33</f>
        <v>348.3</v>
      </c>
      <c r="K31" s="148">
        <v>44089</v>
      </c>
      <c r="L31" s="57">
        <f>L32+L33</f>
        <v>0</v>
      </c>
      <c r="M31" s="65">
        <f>M32+M33</f>
        <v>0</v>
      </c>
      <c r="N31" s="65">
        <f>N32+N33</f>
        <v>0</v>
      </c>
      <c r="O31" s="65">
        <f>O32+O33</f>
        <v>0</v>
      </c>
      <c r="P31" s="37"/>
      <c r="Q31" s="38"/>
      <c r="R31" s="37"/>
      <c r="S31" s="38"/>
      <c r="T31" s="37"/>
      <c r="U31" s="43">
        <f>U32+U33</f>
        <v>0</v>
      </c>
      <c r="V31" s="50">
        <f>V32+V33</f>
        <v>0</v>
      </c>
      <c r="W31" s="17"/>
      <c r="X31" s="4"/>
      <c r="Y31" s="168" t="s">
        <v>144</v>
      </c>
      <c r="Z31" s="110">
        <f>Z32+Z33</f>
        <v>0</v>
      </c>
      <c r="AA31" s="109">
        <f>AA32+AA33</f>
        <v>0</v>
      </c>
      <c r="AB31" s="106"/>
      <c r="AC31" s="105"/>
      <c r="AD31" s="106"/>
      <c r="AE31" s="107"/>
      <c r="AF31" s="174"/>
      <c r="AG31" s="107"/>
      <c r="AH31" s="106"/>
      <c r="AI31" s="107"/>
      <c r="AJ31" s="106"/>
      <c r="AK31" s="134"/>
      <c r="AL31" s="107"/>
      <c r="AM31" s="4"/>
      <c r="AN31" s="14"/>
    </row>
    <row r="32" spans="1:40" s="18" customFormat="1" ht="156.75" customHeight="1" x14ac:dyDescent="0.25">
      <c r="A32" s="91" t="s">
        <v>171</v>
      </c>
      <c r="B32" s="4"/>
      <c r="C32" s="66" t="s">
        <v>139</v>
      </c>
      <c r="D32" s="38">
        <v>10527</v>
      </c>
      <c r="E32" s="166"/>
      <c r="F32" s="167"/>
      <c r="G32" s="166"/>
      <c r="H32" s="79">
        <v>0.16400000000000001</v>
      </c>
      <c r="I32" s="53"/>
      <c r="J32" s="43">
        <v>61.3</v>
      </c>
      <c r="K32" s="167"/>
      <c r="L32" s="50">
        <v>0</v>
      </c>
      <c r="M32" s="43">
        <v>0</v>
      </c>
      <c r="N32" s="50">
        <v>0</v>
      </c>
      <c r="O32" s="43">
        <v>0</v>
      </c>
      <c r="P32" s="2"/>
      <c r="Q32" s="69"/>
      <c r="R32" s="70"/>
      <c r="S32" s="69"/>
      <c r="T32" s="70"/>
      <c r="U32" s="60"/>
      <c r="V32" s="61"/>
      <c r="W32" s="17"/>
      <c r="X32" s="138" t="s">
        <v>143</v>
      </c>
      <c r="Y32" s="169"/>
      <c r="Z32" s="110">
        <v>0</v>
      </c>
      <c r="AA32" s="109">
        <v>0</v>
      </c>
      <c r="AB32" s="106" t="s">
        <v>59</v>
      </c>
      <c r="AC32" s="105"/>
      <c r="AD32" s="106"/>
      <c r="AE32" s="107"/>
      <c r="AF32" s="174"/>
      <c r="AG32" s="107"/>
      <c r="AH32" s="106"/>
      <c r="AI32" s="107"/>
      <c r="AJ32" s="106"/>
      <c r="AK32" s="134"/>
      <c r="AL32" s="107"/>
      <c r="AM32" s="138" t="s">
        <v>150</v>
      </c>
      <c r="AN32" s="14"/>
    </row>
    <row r="33" spans="1:40" s="18" customFormat="1" ht="213" customHeight="1" x14ac:dyDescent="0.25">
      <c r="A33" s="91" t="s">
        <v>172</v>
      </c>
      <c r="B33" s="4"/>
      <c r="C33" s="66" t="s">
        <v>140</v>
      </c>
      <c r="D33" s="38">
        <v>5368</v>
      </c>
      <c r="E33" s="147"/>
      <c r="F33" s="153"/>
      <c r="G33" s="147"/>
      <c r="H33" s="79">
        <v>0.23599999999999999</v>
      </c>
      <c r="I33" s="53"/>
      <c r="J33" s="43">
        <v>287</v>
      </c>
      <c r="K33" s="153"/>
      <c r="L33" s="50">
        <v>0</v>
      </c>
      <c r="M33" s="43">
        <v>0</v>
      </c>
      <c r="N33" s="50">
        <v>0</v>
      </c>
      <c r="O33" s="43">
        <v>0</v>
      </c>
      <c r="P33" s="2"/>
      <c r="Q33" s="69"/>
      <c r="R33" s="70"/>
      <c r="S33" s="69"/>
      <c r="T33" s="70"/>
      <c r="U33" s="60"/>
      <c r="V33" s="61"/>
      <c r="W33" s="17"/>
      <c r="X33" s="147"/>
      <c r="Y33" s="170"/>
      <c r="Z33" s="110">
        <v>0</v>
      </c>
      <c r="AA33" s="109">
        <v>0</v>
      </c>
      <c r="AB33" s="106" t="s">
        <v>59</v>
      </c>
      <c r="AC33" s="105"/>
      <c r="AD33" s="106"/>
      <c r="AE33" s="107"/>
      <c r="AF33" s="175"/>
      <c r="AG33" s="107"/>
      <c r="AH33" s="106"/>
      <c r="AI33" s="107"/>
      <c r="AJ33" s="106"/>
      <c r="AK33" s="134"/>
      <c r="AL33" s="107"/>
      <c r="AM33" s="147"/>
      <c r="AN33" s="14"/>
    </row>
    <row r="34" spans="1:40" s="20" customFormat="1" ht="16.5" customHeight="1" x14ac:dyDescent="0.25">
      <c r="A34" s="99" t="s">
        <v>173</v>
      </c>
      <c r="B34" s="23"/>
      <c r="C34" s="23"/>
      <c r="D34" s="23"/>
      <c r="E34" s="23"/>
      <c r="F34" s="23"/>
      <c r="G34" s="23"/>
      <c r="H34" s="92">
        <f>H10+H14+H16+H20+H22+H23+H24+H25+H26+H27+H28+H29+H30+H31</f>
        <v>391159.43604000006</v>
      </c>
      <c r="I34" s="24"/>
      <c r="J34" s="24">
        <f>J10+J14+J16+J20+J22+J23+J24+J25+J26+J27+J28+J29+J30+J31</f>
        <v>248138.182</v>
      </c>
      <c r="K34" s="23"/>
      <c r="L34" s="24">
        <f>L10+L14+L16+L20+L22+L23+L24+L25+L26+L27+L28+L29+L30+L31</f>
        <v>1616.2596000000001</v>
      </c>
      <c r="M34" s="24">
        <f>M10+M14+M16+M20+M22+M23+M24+M25+M26+M27+M28+M29+M30+M31</f>
        <v>14633.2672</v>
      </c>
      <c r="N34" s="24">
        <f>N10</f>
        <v>2596.2824099999998</v>
      </c>
      <c r="O34" s="24">
        <f>O10+O14+O16+O20+O22+O23+O24+O25+O26+O27+O28+O29+O30+O31</f>
        <v>-13431.57539</v>
      </c>
      <c r="P34" s="22"/>
      <c r="Q34" s="22"/>
      <c r="R34" s="22"/>
      <c r="S34" s="22"/>
      <c r="T34" s="22"/>
      <c r="U34" s="24">
        <f>U15+U21+U31</f>
        <v>58133.7</v>
      </c>
      <c r="V34" s="24">
        <v>0</v>
      </c>
      <c r="W34" s="22"/>
      <c r="X34" s="22"/>
      <c r="Y34" s="22"/>
      <c r="Z34" s="71">
        <f>Z10+Z14+Z16+Z20+Z22+Z23+Z24+Z25+Z26+Z27+Z28+Z29+Z30+Z31</f>
        <v>272576.45877999999</v>
      </c>
      <c r="AA34" s="71">
        <f>AA10+AA14+AA16+AA20+AA22+AA23+AA24+AA25+AA26</f>
        <v>174634.29000000004</v>
      </c>
      <c r="AB34" s="22"/>
      <c r="AC34" s="24">
        <f>AC10+AC16+AC22+AC23+AC24+AC25+AC26+AC29+AC30</f>
        <v>284943.19004000002</v>
      </c>
      <c r="AD34" s="24">
        <f>AD16</f>
        <v>0</v>
      </c>
      <c r="AE34" s="24">
        <f>AE10+AE16+AE20+AE22+AE23+AE24+AE25+AE26+AE29+AE30</f>
        <v>169132.59410000002</v>
      </c>
      <c r="AF34" s="24">
        <f>AF16</f>
        <v>0</v>
      </c>
      <c r="AG34" s="24">
        <f>AG10+AG16+AG20+AG22+AG23+AG24+AG25+AG26+AG29+AG30</f>
        <v>-115810.59594000001</v>
      </c>
      <c r="AH34" s="19"/>
      <c r="AI34" s="22"/>
      <c r="AJ34" s="22"/>
      <c r="AK34" s="22"/>
      <c r="AL34" s="22"/>
      <c r="AM34" s="22"/>
    </row>
    <row r="35" spans="1:40" s="18" customFormat="1" ht="16.5" customHeight="1" x14ac:dyDescent="0.25">
      <c r="A35" s="100"/>
      <c r="B35" s="4"/>
      <c r="C35" s="66"/>
      <c r="D35" s="38"/>
      <c r="E35" s="74"/>
      <c r="F35" s="77"/>
      <c r="G35" s="74"/>
      <c r="H35" s="79"/>
      <c r="I35" s="53"/>
      <c r="J35" s="43"/>
      <c r="K35" s="77"/>
      <c r="L35" s="50"/>
      <c r="M35" s="43"/>
      <c r="N35" s="50"/>
      <c r="O35" s="43"/>
      <c r="P35" s="2"/>
      <c r="Q35" s="69"/>
      <c r="R35" s="70"/>
      <c r="S35" s="69"/>
      <c r="T35" s="70"/>
      <c r="U35" s="60"/>
      <c r="V35" s="61"/>
      <c r="W35" s="17"/>
      <c r="X35" s="74"/>
      <c r="Y35" s="82"/>
      <c r="Z35" s="50"/>
      <c r="AA35" s="43"/>
      <c r="AB35" s="37"/>
      <c r="AC35" s="53"/>
      <c r="AD35" s="4"/>
      <c r="AE35" s="17"/>
      <c r="AF35" s="17"/>
      <c r="AG35" s="17"/>
      <c r="AH35" s="4"/>
      <c r="AI35" s="17"/>
      <c r="AJ35" s="4"/>
      <c r="AK35" s="134"/>
      <c r="AL35" s="17"/>
      <c r="AM35" s="74"/>
      <c r="AN35" s="14"/>
    </row>
    <row r="36" spans="1:40" s="15" customFormat="1" x14ac:dyDescent="0.25">
      <c r="A36" s="1"/>
      <c r="B36" s="1"/>
      <c r="C36" s="1"/>
      <c r="D36" s="1"/>
      <c r="E36" s="26"/>
      <c r="F36" s="21"/>
      <c r="G36" s="25"/>
      <c r="H36" s="9"/>
      <c r="I36" s="9"/>
      <c r="J36" s="9"/>
      <c r="K36" s="21"/>
      <c r="L36" s="9"/>
      <c r="M36" s="9"/>
      <c r="N36" s="9"/>
      <c r="O36" s="9"/>
      <c r="P36" s="21"/>
      <c r="Q36" s="21"/>
      <c r="R36" s="21"/>
      <c r="S36" s="21"/>
      <c r="T36" s="21"/>
      <c r="U36" s="9"/>
      <c r="V36" s="9"/>
      <c r="W36" s="21"/>
      <c r="X36" s="21"/>
      <c r="Y36" s="21"/>
      <c r="Z36" s="9"/>
      <c r="AA36" s="9"/>
      <c r="AB36" s="21"/>
      <c r="AC36" s="9"/>
      <c r="AD36" s="9"/>
      <c r="AE36" s="9"/>
      <c r="AF36" s="9"/>
      <c r="AG36" s="9"/>
      <c r="AH36" s="2"/>
      <c r="AI36" s="21"/>
      <c r="AJ36" s="21"/>
      <c r="AK36" s="134"/>
      <c r="AL36" s="21"/>
      <c r="AM36" s="21"/>
    </row>
    <row r="37" spans="1:40" s="20" customFormat="1" x14ac:dyDescent="0.25">
      <c r="A37" s="99" t="s">
        <v>115</v>
      </c>
      <c r="B37" s="23"/>
      <c r="C37" s="23"/>
      <c r="D37" s="23"/>
      <c r="E37" s="23"/>
      <c r="F37" s="23"/>
      <c r="G37" s="23"/>
      <c r="H37" s="55">
        <v>0</v>
      </c>
      <c r="I37" s="24"/>
      <c r="J37" s="24">
        <v>0</v>
      </c>
      <c r="K37" s="23"/>
      <c r="L37" s="24">
        <v>0</v>
      </c>
      <c r="M37" s="24">
        <v>0</v>
      </c>
      <c r="N37" s="24">
        <f>SUM(N33:N36)</f>
        <v>2596.2824099999998</v>
      </c>
      <c r="O37" s="24">
        <v>0</v>
      </c>
      <c r="P37" s="22"/>
      <c r="Q37" s="22"/>
      <c r="R37" s="22"/>
      <c r="S37" s="22"/>
      <c r="T37" s="22"/>
      <c r="U37" s="24"/>
      <c r="V37" s="24">
        <f>SUM(V33:V36)</f>
        <v>0</v>
      </c>
      <c r="W37" s="22"/>
      <c r="X37" s="22"/>
      <c r="Y37" s="22"/>
      <c r="Z37" s="58">
        <v>0</v>
      </c>
      <c r="AA37" s="58">
        <v>0</v>
      </c>
      <c r="AB37" s="22"/>
      <c r="AC37" s="24">
        <v>0</v>
      </c>
      <c r="AD37" s="24">
        <f>SUM(AD33:AD36)</f>
        <v>0</v>
      </c>
      <c r="AE37" s="24">
        <v>0</v>
      </c>
      <c r="AF37" s="24">
        <v>0</v>
      </c>
      <c r="AG37" s="24">
        <v>0</v>
      </c>
      <c r="AH37" s="19"/>
      <c r="AI37" s="22"/>
      <c r="AJ37" s="22"/>
      <c r="AK37" s="22"/>
      <c r="AL37" s="22"/>
      <c r="AM37" s="22"/>
    </row>
    <row r="38" spans="1:40" s="15" customFormat="1" ht="15" customHeight="1" x14ac:dyDescent="0.25">
      <c r="A38" s="1"/>
      <c r="B38" s="1"/>
      <c r="C38" s="47"/>
      <c r="D38" s="34"/>
      <c r="E38" s="34"/>
      <c r="F38" s="21"/>
      <c r="G38" s="21"/>
      <c r="H38" s="9"/>
      <c r="I38" s="54"/>
      <c r="J38" s="9"/>
      <c r="K38" s="21"/>
      <c r="L38" s="9"/>
      <c r="M38" s="9"/>
      <c r="N38" s="9"/>
      <c r="O38" s="9"/>
      <c r="P38" s="44"/>
      <c r="Q38" s="44"/>
      <c r="R38" s="44"/>
      <c r="S38" s="44"/>
      <c r="T38" s="44"/>
      <c r="U38" s="9"/>
      <c r="V38" s="9"/>
      <c r="W38" s="39"/>
      <c r="X38" s="39"/>
      <c r="Y38" s="39"/>
      <c r="Z38" s="10"/>
      <c r="AA38" s="10"/>
      <c r="AB38" s="44"/>
      <c r="AC38" s="9"/>
      <c r="AD38" s="9"/>
      <c r="AE38" s="9"/>
      <c r="AF38" s="9"/>
      <c r="AG38" s="9"/>
      <c r="AH38" s="11"/>
      <c r="AI38" s="44"/>
      <c r="AJ38" s="44"/>
      <c r="AK38" s="134"/>
      <c r="AL38" s="44"/>
      <c r="AM38" s="40"/>
    </row>
    <row r="39" spans="1:40" s="20" customFormat="1" x14ac:dyDescent="0.25">
      <c r="A39" s="99" t="s">
        <v>145</v>
      </c>
      <c r="B39" s="23"/>
      <c r="C39" s="23"/>
      <c r="D39" s="23"/>
      <c r="E39" s="23"/>
      <c r="F39" s="23"/>
      <c r="G39" s="23"/>
      <c r="H39" s="24">
        <f>H31</f>
        <v>0.4</v>
      </c>
      <c r="I39" s="24"/>
      <c r="J39" s="24">
        <f>J31</f>
        <v>348.3</v>
      </c>
      <c r="K39" s="23"/>
      <c r="L39" s="24">
        <f>SUM(L38:L38)</f>
        <v>0</v>
      </c>
      <c r="M39" s="24">
        <f>SUM(M38:M38)</f>
        <v>0</v>
      </c>
      <c r="N39" s="24">
        <f>SUM(N38:N38)</f>
        <v>0</v>
      </c>
      <c r="O39" s="24">
        <f>SUM(O38:O38)</f>
        <v>0</v>
      </c>
      <c r="P39" s="22"/>
      <c r="Q39" s="22"/>
      <c r="R39" s="22"/>
      <c r="S39" s="22"/>
      <c r="T39" s="22"/>
      <c r="U39" s="24">
        <f>SUM(U38:U38)</f>
        <v>0</v>
      </c>
      <c r="V39" s="24">
        <f>SUM(V38:V38)</f>
        <v>0</v>
      </c>
      <c r="W39" s="22"/>
      <c r="X39" s="22"/>
      <c r="Y39" s="22"/>
      <c r="Z39" s="58">
        <v>0</v>
      </c>
      <c r="AA39" s="58">
        <v>0</v>
      </c>
      <c r="AB39" s="22"/>
      <c r="AC39" s="24">
        <f>SUM(AC38:AC38)</f>
        <v>0</v>
      </c>
      <c r="AD39" s="24">
        <f>SUM(AD38:AD38)</f>
        <v>0</v>
      </c>
      <c r="AE39" s="24">
        <f>AE38</f>
        <v>0</v>
      </c>
      <c r="AF39" s="24">
        <v>0</v>
      </c>
      <c r="AG39" s="24">
        <v>0</v>
      </c>
      <c r="AH39" s="19"/>
      <c r="AI39" s="22"/>
      <c r="AJ39" s="22"/>
      <c r="AK39" s="22"/>
      <c r="AL39" s="22"/>
      <c r="AM39" s="22"/>
    </row>
    <row r="40" spans="1:40" s="20" customFormat="1" x14ac:dyDescent="0.25">
      <c r="A40" s="101" t="s">
        <v>174</v>
      </c>
      <c r="B40" s="29"/>
      <c r="C40" s="29"/>
      <c r="D40" s="29"/>
      <c r="E40" s="29"/>
      <c r="F40" s="29"/>
      <c r="G40" s="29"/>
      <c r="H40" s="30">
        <f>H34+H37+H39</f>
        <v>391159.83604000008</v>
      </c>
      <c r="I40" s="30"/>
      <c r="J40" s="30">
        <f>J34+J37+J39</f>
        <v>248486.48199999999</v>
      </c>
      <c r="K40" s="29"/>
      <c r="L40" s="30">
        <f>L34+L37+L39</f>
        <v>1616.2596000000001</v>
      </c>
      <c r="M40" s="30">
        <f>M34+M37+M39</f>
        <v>14633.2672</v>
      </c>
      <c r="N40" s="30">
        <v>0</v>
      </c>
      <c r="O40" s="30">
        <f>O34+O37+O39</f>
        <v>-13431.57539</v>
      </c>
      <c r="P40" s="31"/>
      <c r="Q40" s="31"/>
      <c r="R40" s="31"/>
      <c r="S40" s="31"/>
      <c r="T40" s="31"/>
      <c r="U40" s="30">
        <f>U34</f>
        <v>58133.7</v>
      </c>
      <c r="V40" s="30">
        <v>0</v>
      </c>
      <c r="W40" s="31"/>
      <c r="X40" s="31"/>
      <c r="Y40" s="31"/>
      <c r="Z40" s="32">
        <f>Z34</f>
        <v>272576.45877999999</v>
      </c>
      <c r="AA40" s="32">
        <f>AA34</f>
        <v>174634.29000000004</v>
      </c>
      <c r="AB40" s="31"/>
      <c r="AC40" s="30">
        <f>AC34+AC37+AC39</f>
        <v>284943.19004000002</v>
      </c>
      <c r="AD40" s="30">
        <v>0</v>
      </c>
      <c r="AE40" s="30">
        <f>AE34+AE37+AE39</f>
        <v>169132.59410000002</v>
      </c>
      <c r="AF40" s="30">
        <v>0</v>
      </c>
      <c r="AG40" s="30">
        <f>AG34</f>
        <v>-115810.59594000001</v>
      </c>
      <c r="AH40" s="31"/>
      <c r="AI40" s="31"/>
      <c r="AJ40" s="31"/>
      <c r="AK40" s="31"/>
      <c r="AL40" s="31"/>
      <c r="AM40" s="31"/>
    </row>
    <row r="41" spans="1:40" x14ac:dyDescent="0.25">
      <c r="H41" s="56"/>
    </row>
    <row r="42" spans="1:40" ht="25.5" x14ac:dyDescent="0.25">
      <c r="C42" s="12" t="s">
        <v>28</v>
      </c>
      <c r="H42" s="56"/>
      <c r="V42" s="16" t="s">
        <v>36</v>
      </c>
      <c r="Z42" s="131"/>
      <c r="AA42" s="131"/>
      <c r="AE42" s="131"/>
      <c r="AG42" s="131"/>
    </row>
    <row r="43" spans="1:40" x14ac:dyDescent="0.25">
      <c r="C43" s="12" t="s">
        <v>65</v>
      </c>
      <c r="AC43" s="131"/>
    </row>
    <row r="44" spans="1:40" x14ac:dyDescent="0.25">
      <c r="C44" s="12" t="s">
        <v>42</v>
      </c>
    </row>
    <row r="45" spans="1:40" ht="14.25" customHeight="1" x14ac:dyDescent="0.25">
      <c r="C45" s="12" t="s">
        <v>44</v>
      </c>
      <c r="AE45" s="35"/>
    </row>
    <row r="46" spans="1:40" s="33" customFormat="1" ht="21" customHeight="1" x14ac:dyDescent="0.25">
      <c r="C46" s="36" t="s">
        <v>51</v>
      </c>
      <c r="H46" s="46"/>
      <c r="AK46" s="12"/>
      <c r="AM46" s="63"/>
    </row>
    <row r="47" spans="1:40" ht="11.25" customHeight="1" x14ac:dyDescent="0.25">
      <c r="C47" s="5" t="s">
        <v>52</v>
      </c>
      <c r="AM47" s="63"/>
    </row>
    <row r="48" spans="1:40" ht="40.5" customHeight="1" x14ac:dyDescent="0.25">
      <c r="C48" s="12" t="s">
        <v>39</v>
      </c>
      <c r="X48" s="6" t="s">
        <v>20</v>
      </c>
      <c r="Y48" s="6" t="s">
        <v>21</v>
      </c>
      <c r="Z48" s="6" t="s">
        <v>22</v>
      </c>
      <c r="AA48" s="6" t="s">
        <v>23</v>
      </c>
      <c r="AM48" s="63"/>
    </row>
    <row r="49" spans="3:39" ht="15.75" x14ac:dyDescent="0.25">
      <c r="C49" s="12" t="s">
        <v>53</v>
      </c>
      <c r="X49" s="7" t="s">
        <v>120</v>
      </c>
      <c r="Y49" s="6" t="s">
        <v>118</v>
      </c>
      <c r="Z49" s="6" t="s">
        <v>118</v>
      </c>
      <c r="AA49" s="6" t="s">
        <v>64</v>
      </c>
      <c r="AM49" s="63"/>
    </row>
    <row r="50" spans="3:39" x14ac:dyDescent="0.25">
      <c r="C50" s="12" t="s">
        <v>27</v>
      </c>
      <c r="X50" s="7" t="s">
        <v>24</v>
      </c>
      <c r="Y50" s="6" t="s">
        <v>64</v>
      </c>
      <c r="Z50" s="6" t="s">
        <v>64</v>
      </c>
      <c r="AA50" s="6" t="s">
        <v>64</v>
      </c>
    </row>
    <row r="51" spans="3:39" x14ac:dyDescent="0.25">
      <c r="C51" s="12" t="s">
        <v>57</v>
      </c>
      <c r="X51" s="7" t="s">
        <v>25</v>
      </c>
      <c r="Y51" s="6" t="s">
        <v>64</v>
      </c>
      <c r="Z51" s="6" t="s">
        <v>64</v>
      </c>
      <c r="AA51" s="6" t="s">
        <v>64</v>
      </c>
    </row>
    <row r="52" spans="3:39" x14ac:dyDescent="0.25">
      <c r="C52" s="12" t="s">
        <v>117</v>
      </c>
    </row>
    <row r="53" spans="3:39" x14ac:dyDescent="0.25">
      <c r="C53" s="12" t="s">
        <v>29</v>
      </c>
    </row>
    <row r="54" spans="3:39" x14ac:dyDescent="0.25">
      <c r="C54" s="12" t="s">
        <v>55</v>
      </c>
    </row>
    <row r="56" spans="3:39" ht="22.5" customHeight="1" x14ac:dyDescent="0.25">
      <c r="C56" s="64" t="s">
        <v>121</v>
      </c>
      <c r="D56"/>
      <c r="E56"/>
      <c r="F56"/>
      <c r="G56"/>
      <c r="H56"/>
      <c r="I56"/>
      <c r="J56"/>
    </row>
    <row r="57" spans="3:39" ht="19.5" customHeight="1" x14ac:dyDescent="0.25">
      <c r="C57" s="64" t="s">
        <v>122</v>
      </c>
      <c r="D57"/>
      <c r="E57"/>
      <c r="F57"/>
      <c r="G57"/>
      <c r="H57"/>
      <c r="I57" s="64" t="s">
        <v>116</v>
      </c>
      <c r="J57" s="64" t="s">
        <v>123</v>
      </c>
    </row>
    <row r="63" spans="3:39" x14ac:dyDescent="0.25">
      <c r="H63" s="12"/>
    </row>
    <row r="64" spans="3:39" x14ac:dyDescent="0.25">
      <c r="H64" s="12"/>
    </row>
  </sheetData>
  <mergeCells count="118">
    <mergeCell ref="AM17:AM19"/>
    <mergeCell ref="G20:G21"/>
    <mergeCell ref="AM14:AM15"/>
    <mergeCell ref="AC14:AC15"/>
    <mergeCell ref="AD14:AD15"/>
    <mergeCell ref="AE14:AE15"/>
    <mergeCell ref="AI16:AI19"/>
    <mergeCell ref="AG7:AG8"/>
    <mergeCell ref="AF7:AF8"/>
    <mergeCell ref="AE7:AE8"/>
    <mergeCell ref="Z14:Z15"/>
    <mergeCell ref="AA14:AA15"/>
    <mergeCell ref="AB14:AB15"/>
    <mergeCell ref="X7:X8"/>
    <mergeCell ref="Y7:Y8"/>
    <mergeCell ref="Y14:Y15"/>
    <mergeCell ref="N14:N15"/>
    <mergeCell ref="O14:O15"/>
    <mergeCell ref="W14:W15"/>
    <mergeCell ref="X14:X15"/>
    <mergeCell ref="AJ20:AJ21"/>
    <mergeCell ref="AL20:AL21"/>
    <mergeCell ref="AM20:AM21"/>
    <mergeCell ref="AI10:AI13"/>
    <mergeCell ref="AM32:AM33"/>
    <mergeCell ref="A3:AM3"/>
    <mergeCell ref="AB7:AB8"/>
    <mergeCell ref="AH7:AH8"/>
    <mergeCell ref="AB6:AL6"/>
    <mergeCell ref="AI7:AI8"/>
    <mergeCell ref="AJ7:AJ8"/>
    <mergeCell ref="AL7:AL8"/>
    <mergeCell ref="AM6:AM8"/>
    <mergeCell ref="B6:B8"/>
    <mergeCell ref="AC7:AD7"/>
    <mergeCell ref="Z6:AA7"/>
    <mergeCell ref="A6:A8"/>
    <mergeCell ref="H6:K7"/>
    <mergeCell ref="W7:W8"/>
    <mergeCell ref="C6:C8"/>
    <mergeCell ref="Y23:Y26"/>
    <mergeCell ref="D6:D8"/>
    <mergeCell ref="AG14:AG15"/>
    <mergeCell ref="E10:E13"/>
    <mergeCell ref="F10:F13"/>
    <mergeCell ref="G10:G13"/>
    <mergeCell ref="E6:E8"/>
    <mergeCell ref="X6:Y6"/>
    <mergeCell ref="AL14:AL15"/>
    <mergeCell ref="X17:X19"/>
    <mergeCell ref="F6:F8"/>
    <mergeCell ref="G6:G8"/>
    <mergeCell ref="P6:W6"/>
    <mergeCell ref="P7:V7"/>
    <mergeCell ref="L6:O6"/>
    <mergeCell ref="L7:M7"/>
    <mergeCell ref="N7:N8"/>
    <mergeCell ref="K11:K13"/>
    <mergeCell ref="O7:O8"/>
    <mergeCell ref="AK7:AK8"/>
    <mergeCell ref="AI23:AI26"/>
    <mergeCell ref="AF10:AF33"/>
    <mergeCell ref="E23:E26"/>
    <mergeCell ref="AM23:AM26"/>
    <mergeCell ref="A14:A15"/>
    <mergeCell ref="C14:C15"/>
    <mergeCell ref="D14:D15"/>
    <mergeCell ref="E14:E15"/>
    <mergeCell ref="F14:F15"/>
    <mergeCell ref="E16:E19"/>
    <mergeCell ref="F16:F19"/>
    <mergeCell ref="G16:G19"/>
    <mergeCell ref="K16:K19"/>
    <mergeCell ref="Y16:Y19"/>
    <mergeCell ref="G14:G15"/>
    <mergeCell ref="H14:H15"/>
    <mergeCell ref="J14:J15"/>
    <mergeCell ref="K14:K15"/>
    <mergeCell ref="L14:L15"/>
    <mergeCell ref="M14:M15"/>
    <mergeCell ref="AC20:AC21"/>
    <mergeCell ref="AH14:AH15"/>
    <mergeCell ref="AI14:AI15"/>
    <mergeCell ref="AJ14:AJ15"/>
    <mergeCell ref="AD20:AD21"/>
    <mergeCell ref="AE20:AE21"/>
    <mergeCell ref="AG20:AG21"/>
    <mergeCell ref="AH20:AH21"/>
    <mergeCell ref="AI20:AI21"/>
    <mergeCell ref="X20:X21"/>
    <mergeCell ref="Y20:Y21"/>
    <mergeCell ref="Z20:Z21"/>
    <mergeCell ref="AA20:AA21"/>
    <mergeCell ref="AB20:AB21"/>
    <mergeCell ref="AK20:AK21"/>
    <mergeCell ref="AM10:AM13"/>
    <mergeCell ref="D20:D21"/>
    <mergeCell ref="C20:C21"/>
    <mergeCell ref="A20:A21"/>
    <mergeCell ref="X32:X33"/>
    <mergeCell ref="K20:K21"/>
    <mergeCell ref="J20:J21"/>
    <mergeCell ref="H20:H21"/>
    <mergeCell ref="F20:F21"/>
    <mergeCell ref="E20:E21"/>
    <mergeCell ref="W20:W21"/>
    <mergeCell ref="O20:O21"/>
    <mergeCell ref="N20:N21"/>
    <mergeCell ref="M20:M21"/>
    <mergeCell ref="L20:L21"/>
    <mergeCell ref="E27:E28"/>
    <mergeCell ref="AM27:AM28"/>
    <mergeCell ref="E31:E33"/>
    <mergeCell ref="F31:F33"/>
    <mergeCell ref="G31:G33"/>
    <mergeCell ref="K31:K33"/>
    <mergeCell ref="Y31:Y33"/>
    <mergeCell ref="Y27:Y28"/>
  </mergeCells>
  <printOptions horizontalCentered="1"/>
  <pageMargins left="0" right="0" top="0" bottom="0" header="0" footer="0"/>
  <pageSetup paperSize="8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1 - отчуждение</vt:lpstr>
      <vt:lpstr>'Приложение 1 - отчуждение'!Заголовки_для_печати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2024-01-11T23:19:31Z</dcterms:modified>
</cp:coreProperties>
</file>